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checkCompatibility="1" autoCompressPictures="0"/>
  <bookViews>
    <workbookView xWindow="0" yWindow="0" windowWidth="25600" windowHeight="14720" tabRatio="500" activeTab="3"/>
  </bookViews>
  <sheets>
    <sheet name="U11" sheetId="2" r:id="rId1"/>
    <sheet name="U13" sheetId="3" r:id="rId2"/>
    <sheet name="U15" sheetId="4" r:id="rId3"/>
    <sheet name="Novice Masters Para" sheetId="5" r:id="rId4"/>
    <sheet name="Overall" sheetId="6" r:id="rId5"/>
  </sheets>
  <definedNames>
    <definedName name="_xlnm.Print_Area" localSheetId="3">'Novice Masters Para'!$A$2:$AM$21</definedName>
    <definedName name="_xlnm.Print_Area" localSheetId="2">'U15'!$A$1:$AB$20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" i="3" l="1"/>
  <c r="M5" i="3"/>
  <c r="AA5" i="3"/>
  <c r="F5" i="6"/>
  <c r="M4" i="4"/>
  <c r="Y4" i="4"/>
  <c r="AA4" i="4"/>
  <c r="G5" i="6"/>
  <c r="Q5" i="5"/>
  <c r="AF5" i="5"/>
  <c r="AH5" i="5"/>
  <c r="H5" i="6"/>
  <c r="R5" i="2"/>
  <c r="E5" i="6"/>
  <c r="I5" i="6"/>
  <c r="Y6" i="3"/>
  <c r="M6" i="3"/>
  <c r="AA6" i="3"/>
  <c r="F6" i="6"/>
  <c r="M5" i="4"/>
  <c r="Y5" i="4"/>
  <c r="AA5" i="4"/>
  <c r="G6" i="6"/>
  <c r="AF6" i="5"/>
  <c r="AH6" i="5"/>
  <c r="H6" i="6"/>
  <c r="R6" i="2"/>
  <c r="E6" i="6"/>
  <c r="I6" i="6"/>
  <c r="Y7" i="3"/>
  <c r="M7" i="3"/>
  <c r="AA7" i="3"/>
  <c r="F7" i="6"/>
  <c r="M6" i="4"/>
  <c r="Y6" i="4"/>
  <c r="AA6" i="4"/>
  <c r="G7" i="6"/>
  <c r="Q7" i="5"/>
  <c r="AF7" i="5"/>
  <c r="AH7" i="5"/>
  <c r="H7" i="6"/>
  <c r="R7" i="2"/>
  <c r="E7" i="6"/>
  <c r="I7" i="6"/>
  <c r="Y9" i="3"/>
  <c r="M9" i="3"/>
  <c r="AA9" i="3"/>
  <c r="F9" i="6"/>
  <c r="M8" i="4"/>
  <c r="Y8" i="4"/>
  <c r="AA8" i="4"/>
  <c r="G9" i="6"/>
  <c r="AF9" i="5"/>
  <c r="AH9" i="5"/>
  <c r="H9" i="6"/>
  <c r="R9" i="2"/>
  <c r="E9" i="6"/>
  <c r="I9" i="6"/>
  <c r="Y11" i="3"/>
  <c r="M11" i="3"/>
  <c r="AA11" i="3"/>
  <c r="F11" i="6"/>
  <c r="M10" i="4"/>
  <c r="Y10" i="4"/>
  <c r="AA10" i="4"/>
  <c r="G11" i="6"/>
  <c r="Q11" i="5"/>
  <c r="AF11" i="5"/>
  <c r="AH11" i="5"/>
  <c r="H11" i="6"/>
  <c r="I11" i="6"/>
  <c r="Y14" i="3"/>
  <c r="M14" i="3"/>
  <c r="AA14" i="3"/>
  <c r="F14" i="6"/>
  <c r="M13" i="4"/>
  <c r="Y13" i="4"/>
  <c r="AA13" i="4"/>
  <c r="G14" i="6"/>
  <c r="Q14" i="5"/>
  <c r="AF14" i="5"/>
  <c r="AH14" i="5"/>
  <c r="H14" i="6"/>
  <c r="R14" i="2"/>
  <c r="E14" i="6"/>
  <c r="I14" i="6"/>
  <c r="Y15" i="3"/>
  <c r="M15" i="3"/>
  <c r="AA15" i="3"/>
  <c r="F15" i="6"/>
  <c r="M14" i="4"/>
  <c r="Y14" i="4"/>
  <c r="AA14" i="4"/>
  <c r="G15" i="6"/>
  <c r="Q15" i="5"/>
  <c r="AF15" i="5"/>
  <c r="AH15" i="5"/>
  <c r="H15" i="6"/>
  <c r="R15" i="2"/>
  <c r="E15" i="6"/>
  <c r="I15" i="6"/>
  <c r="Y19" i="3"/>
  <c r="M19" i="3"/>
  <c r="AA19" i="3"/>
  <c r="F19" i="6"/>
  <c r="M18" i="4"/>
  <c r="Y18" i="4"/>
  <c r="AA18" i="4"/>
  <c r="G19" i="6"/>
  <c r="Q19" i="5"/>
  <c r="AF19" i="5"/>
  <c r="AH19" i="5"/>
  <c r="H19" i="6"/>
  <c r="R19" i="2"/>
  <c r="E19" i="6"/>
  <c r="I19" i="6"/>
  <c r="Y21" i="3"/>
  <c r="M21" i="3"/>
  <c r="AA21" i="3"/>
  <c r="F21" i="6"/>
  <c r="M20" i="4"/>
  <c r="Y20" i="4"/>
  <c r="AA20" i="4"/>
  <c r="G21" i="6"/>
  <c r="Q21" i="5"/>
  <c r="AF21" i="5"/>
  <c r="AH21" i="5"/>
  <c r="H21" i="6"/>
  <c r="I21" i="6"/>
  <c r="M8" i="3"/>
  <c r="Y8" i="3"/>
  <c r="AA8" i="3"/>
  <c r="F8" i="6"/>
  <c r="M7" i="4"/>
  <c r="Y7" i="4"/>
  <c r="AA7" i="4"/>
  <c r="G8" i="6"/>
  <c r="Q8" i="5"/>
  <c r="AF8" i="5"/>
  <c r="AH8" i="5"/>
  <c r="H8" i="6"/>
  <c r="R8" i="2"/>
  <c r="E8" i="6"/>
  <c r="I8" i="6"/>
  <c r="M10" i="3"/>
  <c r="Y10" i="3"/>
  <c r="AA10" i="3"/>
  <c r="F10" i="6"/>
  <c r="M9" i="4"/>
  <c r="Y9" i="4"/>
  <c r="AA9" i="4"/>
  <c r="G10" i="6"/>
  <c r="Q10" i="5"/>
  <c r="AF10" i="5"/>
  <c r="AH10" i="5"/>
  <c r="H10" i="6"/>
  <c r="R10" i="2"/>
  <c r="E10" i="6"/>
  <c r="I10" i="6"/>
  <c r="M12" i="3"/>
  <c r="Y12" i="3"/>
  <c r="AA12" i="3"/>
  <c r="F12" i="6"/>
  <c r="M11" i="4"/>
  <c r="Y11" i="4"/>
  <c r="AA11" i="4"/>
  <c r="G12" i="6"/>
  <c r="Q12" i="5"/>
  <c r="AF12" i="5"/>
  <c r="AH12" i="5"/>
  <c r="H12" i="6"/>
  <c r="R12" i="2"/>
  <c r="E12" i="6"/>
  <c r="I12" i="6"/>
  <c r="M13" i="3"/>
  <c r="Y13" i="3"/>
  <c r="AA13" i="3"/>
  <c r="F13" i="6"/>
  <c r="M12" i="4"/>
  <c r="Y12" i="4"/>
  <c r="AA12" i="4"/>
  <c r="G13" i="6"/>
  <c r="Q13" i="5"/>
  <c r="AF13" i="5"/>
  <c r="AH13" i="5"/>
  <c r="H13" i="6"/>
  <c r="R13" i="2"/>
  <c r="E13" i="6"/>
  <c r="I13" i="6"/>
  <c r="M16" i="3"/>
  <c r="Y16" i="3"/>
  <c r="AA16" i="3"/>
  <c r="F16" i="6"/>
  <c r="M15" i="4"/>
  <c r="Y15" i="4"/>
  <c r="AA15" i="4"/>
  <c r="G16" i="6"/>
  <c r="Q16" i="5"/>
  <c r="AF16" i="5"/>
  <c r="AH16" i="5"/>
  <c r="H16" i="6"/>
  <c r="R16" i="2"/>
  <c r="E16" i="6"/>
  <c r="I16" i="6"/>
  <c r="M17" i="3"/>
  <c r="Y17" i="3"/>
  <c r="AA17" i="3"/>
  <c r="F17" i="6"/>
  <c r="M16" i="4"/>
  <c r="Y16" i="4"/>
  <c r="AA16" i="4"/>
  <c r="G17" i="6"/>
  <c r="Q17" i="5"/>
  <c r="AF17" i="5"/>
  <c r="AH17" i="5"/>
  <c r="H17" i="6"/>
  <c r="R17" i="2"/>
  <c r="E17" i="6"/>
  <c r="I17" i="6"/>
  <c r="M18" i="3"/>
  <c r="Y18" i="3"/>
  <c r="AA18" i="3"/>
  <c r="F18" i="6"/>
  <c r="M17" i="4"/>
  <c r="Y17" i="4"/>
  <c r="AA17" i="4"/>
  <c r="G18" i="6"/>
  <c r="Q18" i="5"/>
  <c r="AF18" i="5"/>
  <c r="AH18" i="5"/>
  <c r="H18" i="6"/>
  <c r="R18" i="2"/>
  <c r="E18" i="6"/>
  <c r="I18" i="6"/>
  <c r="M20" i="3"/>
  <c r="Y20" i="3"/>
  <c r="AA20" i="3"/>
  <c r="F20" i="6"/>
  <c r="M19" i="4"/>
  <c r="Y19" i="4"/>
  <c r="AA19" i="4"/>
  <c r="G20" i="6"/>
  <c r="Q20" i="5"/>
  <c r="AF20" i="5"/>
  <c r="AH20" i="5"/>
  <c r="H20" i="6"/>
  <c r="R20" i="2"/>
  <c r="E20" i="6"/>
  <c r="I20" i="6"/>
  <c r="J21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5" i="6"/>
  <c r="J5" i="2"/>
  <c r="F6" i="2"/>
  <c r="J6" i="2"/>
  <c r="F7" i="2"/>
  <c r="J7" i="2"/>
  <c r="F8" i="2"/>
  <c r="J8" i="2"/>
  <c r="F10" i="2"/>
  <c r="J10" i="2"/>
  <c r="F12" i="2"/>
  <c r="J12" i="2"/>
  <c r="F13" i="2"/>
  <c r="J13" i="2"/>
  <c r="F14" i="2"/>
  <c r="J14" i="2"/>
  <c r="F15" i="2"/>
  <c r="J15" i="2"/>
  <c r="F16" i="2"/>
  <c r="J16" i="2"/>
  <c r="F17" i="2"/>
  <c r="J17" i="2"/>
  <c r="F18" i="2"/>
  <c r="J18" i="2"/>
  <c r="F19" i="2"/>
  <c r="J19" i="2"/>
  <c r="F20" i="2"/>
  <c r="J20" i="2"/>
  <c r="J9" i="2"/>
  <c r="F9" i="2"/>
  <c r="F11" i="2"/>
  <c r="J11" i="2"/>
  <c r="R11" i="2"/>
  <c r="F5" i="2"/>
  <c r="AM18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9" i="5"/>
  <c r="AM20" i="5"/>
  <c r="AM21" i="5"/>
  <c r="AM5" i="5"/>
  <c r="AG6" i="5"/>
  <c r="AI6" i="5"/>
  <c r="AG7" i="5"/>
  <c r="AI7" i="5"/>
  <c r="AG8" i="5"/>
  <c r="AI8" i="5"/>
  <c r="AG9" i="5"/>
  <c r="AI9" i="5"/>
  <c r="AG10" i="5"/>
  <c r="AI10" i="5"/>
  <c r="AG11" i="5"/>
  <c r="AI11" i="5"/>
  <c r="AG12" i="5"/>
  <c r="AI12" i="5"/>
  <c r="AG13" i="5"/>
  <c r="AI13" i="5"/>
  <c r="AG14" i="5"/>
  <c r="AI14" i="5"/>
  <c r="AG15" i="5"/>
  <c r="AI15" i="5"/>
  <c r="AG16" i="5"/>
  <c r="AI16" i="5"/>
  <c r="AG17" i="5"/>
  <c r="AI17" i="5"/>
  <c r="AG18" i="5"/>
  <c r="AI18" i="5"/>
  <c r="AG19" i="5"/>
  <c r="AI19" i="5"/>
  <c r="AG20" i="5"/>
  <c r="AI20" i="5"/>
  <c r="AG21" i="5"/>
  <c r="AI21" i="5"/>
  <c r="AI5" i="5"/>
  <c r="AG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5" i="5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4" i="4"/>
  <c r="N4" i="4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AB5" i="3"/>
  <c r="Z5" i="3"/>
  <c r="N5" i="3"/>
  <c r="F21" i="2"/>
  <c r="J21" i="2"/>
  <c r="R21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5" i="2"/>
</calcChain>
</file>

<file path=xl/sharedStrings.xml><?xml version="1.0" encoding="utf-8"?>
<sst xmlns="http://schemas.openxmlformats.org/spreadsheetml/2006/main" count="309" uniqueCount="104">
  <si>
    <t>U11</t>
  </si>
  <si>
    <t>U12 K-1 200m</t>
  </si>
  <si>
    <t>U12 C-1 200m</t>
  </si>
  <si>
    <t>U13 K-1 200m</t>
  </si>
  <si>
    <t>U13 C-1 200m</t>
  </si>
  <si>
    <t>U13 K-2 200m</t>
  </si>
  <si>
    <t>U13 C-2 200m</t>
  </si>
  <si>
    <t>U13 K-2 500m</t>
  </si>
  <si>
    <t>U13 C-2 500m</t>
  </si>
  <si>
    <t>U13 K-4 500m</t>
  </si>
  <si>
    <t>U13 C-4 500m</t>
  </si>
  <si>
    <t>U14 K-1 200m</t>
  </si>
  <si>
    <t>U14 C-1 200m</t>
  </si>
  <si>
    <t>U15 K-1 200m</t>
  </si>
  <si>
    <t>U15 C-1 200m</t>
  </si>
  <si>
    <t>U15 K-2 200m</t>
  </si>
  <si>
    <t>U15 C-2 200m</t>
  </si>
  <si>
    <t>U15 K-2 500m</t>
  </si>
  <si>
    <t>U15 C-2 500m</t>
  </si>
  <si>
    <t>U15 K-4 500m</t>
  </si>
  <si>
    <t>U15 C-4 500m</t>
  </si>
  <si>
    <t>Novice K-1 200m</t>
  </si>
  <si>
    <t>Novice C-1 200m</t>
  </si>
  <si>
    <t>Novice K-2 200m</t>
  </si>
  <si>
    <t>Novice C-2 200m</t>
  </si>
  <si>
    <t>Novice K-2 500m</t>
  </si>
  <si>
    <t>Novice C-2 500m</t>
  </si>
  <si>
    <t>Master K-1 200m</t>
  </si>
  <si>
    <t>Master C-1 200m</t>
  </si>
  <si>
    <t>Master K-2 200m</t>
  </si>
  <si>
    <t>Master C-2 200m</t>
  </si>
  <si>
    <t>Master K-1 500m</t>
  </si>
  <si>
    <t>Master C-1 500m</t>
  </si>
  <si>
    <t>Master K-2 500m</t>
  </si>
  <si>
    <t>Master C-2 500m</t>
  </si>
  <si>
    <t>Para K-1 200m</t>
  </si>
  <si>
    <t>Para K-1 500m</t>
  </si>
  <si>
    <t>U12</t>
  </si>
  <si>
    <t>U13</t>
  </si>
  <si>
    <t>U14</t>
  </si>
  <si>
    <t>U15</t>
  </si>
  <si>
    <t>Novice</t>
  </si>
  <si>
    <t>Master</t>
  </si>
  <si>
    <t>Para</t>
  </si>
  <si>
    <t>U11 Open K-2 200m*</t>
  </si>
  <si>
    <t>U11 Open C-2 200m*</t>
  </si>
  <si>
    <t>U11 Open K-4 200m*</t>
  </si>
  <si>
    <t>U11 Open C-4 200m*</t>
  </si>
  <si>
    <t>U11 Open K-4 500m*</t>
  </si>
  <si>
    <t>U11 Open C-4 500m*</t>
  </si>
  <si>
    <t>TOTAL POINTS</t>
  </si>
  <si>
    <t>CLUB</t>
  </si>
  <si>
    <t>RANK</t>
  </si>
  <si>
    <t>BCKC</t>
  </si>
  <si>
    <t>Burnaby Canoe and Kayak Club</t>
  </si>
  <si>
    <t>BYPS</t>
  </si>
  <si>
    <t>Bellingham Youth Paddlesports</t>
  </si>
  <si>
    <t>CCC</t>
  </si>
  <si>
    <t>Calgary Canoe Club</t>
  </si>
  <si>
    <t>CCKRT</t>
  </si>
  <si>
    <t>Cascade Canoe and Kayak Racing Team</t>
  </si>
  <si>
    <t>FCRCC</t>
  </si>
  <si>
    <t>False Creek Racing Canoe Club</t>
  </si>
  <si>
    <t>FLCC</t>
  </si>
  <si>
    <t>Fort Langley Canoe Club</t>
  </si>
  <si>
    <t>GHCKRT</t>
  </si>
  <si>
    <t>Gig Harbor Canoe and Kayak Racing Team</t>
  </si>
  <si>
    <t>KCKC</t>
  </si>
  <si>
    <t>Kamloops Canoe and Kayak Club</t>
  </si>
  <si>
    <t>KCKT</t>
  </si>
  <si>
    <t>Kenmore Canoe and Kayak Team</t>
  </si>
  <si>
    <t>NCKC</t>
  </si>
  <si>
    <t>Nanaimo Canoe and Kayak Club</t>
  </si>
  <si>
    <t>NKCC</t>
  </si>
  <si>
    <t>Nelson Kayak and Canoe Club</t>
  </si>
  <si>
    <t>PCA</t>
  </si>
  <si>
    <t>Pemberton Canoe Association</t>
  </si>
  <si>
    <t>PGCKC</t>
  </si>
  <si>
    <t>Prince George Canoe and Kayak Club</t>
  </si>
  <si>
    <t>PMPC</t>
  </si>
  <si>
    <t>Pitt Meadows Paddling Club</t>
  </si>
  <si>
    <t>RCKC</t>
  </si>
  <si>
    <t>Ridge Canoe and Kayak Club</t>
  </si>
  <si>
    <t>SCKC</t>
  </si>
  <si>
    <t>Seattle Canoe and Kayak Club</t>
  </si>
  <si>
    <t>YCKC</t>
  </si>
  <si>
    <t>Yukon Canoe and Kayak Club</t>
  </si>
  <si>
    <t>Men U11 K-1 200m</t>
  </si>
  <si>
    <t>Men U11 C-1 200m</t>
  </si>
  <si>
    <t>Women U11 C-1 200m</t>
  </si>
  <si>
    <t>Women U11 K-1 200m</t>
  </si>
  <si>
    <t>Men</t>
  </si>
  <si>
    <t>Women</t>
  </si>
  <si>
    <t>OVERALL TOTAL POINTS</t>
  </si>
  <si>
    <t>OVERALL</t>
  </si>
  <si>
    <t>Overal Points</t>
  </si>
  <si>
    <t>Rank</t>
  </si>
  <si>
    <t>MEN</t>
  </si>
  <si>
    <t>WOMEN</t>
  </si>
  <si>
    <t>Male</t>
  </si>
  <si>
    <t>Female</t>
  </si>
  <si>
    <t>Novice and Masters</t>
  </si>
  <si>
    <t>Overall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</si>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</sst>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DashDot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DashDotDot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29">
    <xf numFmtId="0" fontId="0" fillId="0" borderId="0"/>
    <xf numFmtId="0" fontId="2" fillId="0" borderId="0"/>
    <xf numFmtId="0" fontId="3" fillId="0" borderId="0" applyNumberFormat="0" applyFont="0" applyFill="0" applyBorder="0" applyProtection="0">
      <alignment horizontal="left" vertical="top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6" borderId="14" xfId="0" applyFont="1" applyFill="1" applyBorder="1" applyAlignment="1">
      <alignment horizontal="center" textRotation="90"/>
    </xf>
    <xf numFmtId="0" fontId="0" fillId="10" borderId="22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6" borderId="23" xfId="0" applyFont="1" applyFill="1" applyBorder="1" applyAlignment="1">
      <alignment horizontal="center" wrapText="1"/>
    </xf>
    <xf numFmtId="0" fontId="6" fillId="9" borderId="23" xfId="0" applyFont="1" applyFill="1" applyBorder="1" applyAlignment="1">
      <alignment horizontal="center" wrapText="1"/>
    </xf>
    <xf numFmtId="0" fontId="6" fillId="9" borderId="25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4" xfId="0" applyFont="1" applyFill="1" applyBorder="1" applyAlignment="1">
      <alignment horizontal="center" textRotation="90"/>
    </xf>
    <xf numFmtId="0" fontId="1" fillId="2" borderId="27" xfId="0" applyFont="1" applyFill="1" applyBorder="1" applyAlignment="1">
      <alignment horizontal="center" textRotation="90"/>
    </xf>
    <xf numFmtId="0" fontId="1" fillId="4" borderId="12" xfId="0" applyFont="1" applyFill="1" applyBorder="1" applyAlignment="1">
      <alignment horizontal="center" textRotation="90"/>
    </xf>
    <xf numFmtId="0" fontId="1" fillId="4" borderId="14" xfId="0" applyFont="1" applyFill="1" applyBorder="1" applyAlignment="1">
      <alignment horizontal="center" textRotation="90"/>
    </xf>
    <xf numFmtId="0" fontId="1" fillId="4" borderId="27" xfId="0" applyFont="1" applyFill="1" applyBorder="1" applyAlignment="1">
      <alignment horizontal="center" textRotation="90"/>
    </xf>
    <xf numFmtId="0" fontId="1" fillId="6" borderId="12" xfId="0" applyFont="1" applyFill="1" applyBorder="1" applyAlignment="1">
      <alignment horizontal="center" textRotation="90"/>
    </xf>
    <xf numFmtId="0" fontId="1" fillId="7" borderId="14" xfId="0" applyFont="1" applyFill="1" applyBorder="1" applyAlignment="1">
      <alignment horizontal="center" textRotation="90"/>
    </xf>
    <xf numFmtId="0" fontId="1" fillId="8" borderId="12" xfId="0" applyFont="1" applyFill="1" applyBorder="1" applyAlignment="1">
      <alignment horizontal="center" textRotation="90"/>
    </xf>
    <xf numFmtId="0" fontId="1" fillId="8" borderId="14" xfId="0" applyFont="1" applyFill="1" applyBorder="1" applyAlignment="1">
      <alignment horizontal="center" textRotation="90"/>
    </xf>
    <xf numFmtId="0" fontId="1" fillId="8" borderId="27" xfId="0" applyFont="1" applyFill="1" applyBorder="1" applyAlignment="1">
      <alignment horizontal="center" textRotation="90"/>
    </xf>
    <xf numFmtId="0" fontId="1" fillId="9" borderId="27" xfId="0" applyFont="1" applyFill="1" applyBorder="1" applyAlignment="1">
      <alignment horizontal="center" textRotation="90"/>
    </xf>
    <xf numFmtId="0" fontId="1" fillId="9" borderId="32" xfId="0" applyFont="1" applyFill="1" applyBorder="1" applyAlignment="1">
      <alignment horizontal="center" textRotation="90"/>
    </xf>
    <xf numFmtId="0" fontId="1" fillId="9" borderId="13" xfId="0" applyFont="1" applyFill="1" applyBorder="1" applyAlignment="1">
      <alignment textRotation="90"/>
    </xf>
    <xf numFmtId="0" fontId="1" fillId="10" borderId="2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textRotation="90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10" borderId="3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textRotation="90"/>
    </xf>
    <xf numFmtId="0" fontId="0" fillId="0" borderId="37" xfId="0" applyBorder="1" applyAlignment="1">
      <alignment horizontal="center"/>
    </xf>
    <xf numFmtId="0" fontId="1" fillId="4" borderId="16" xfId="0" applyFont="1" applyFill="1" applyBorder="1" applyAlignment="1">
      <alignment horizontal="center" textRotation="9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3" borderId="42" xfId="0" applyFont="1" applyFill="1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" borderId="45" xfId="0" applyFont="1" applyFill="1" applyBorder="1" applyAlignment="1">
      <alignment horizontal="center" textRotation="90"/>
    </xf>
    <xf numFmtId="0" fontId="1" fillId="11" borderId="32" xfId="0" applyFont="1" applyFill="1" applyBorder="1" applyAlignment="1">
      <alignment horizontal="center" textRotation="90"/>
    </xf>
    <xf numFmtId="0" fontId="1" fillId="11" borderId="27" xfId="0" applyFont="1" applyFill="1" applyBorder="1" applyAlignment="1">
      <alignment horizontal="center" textRotation="90"/>
    </xf>
    <xf numFmtId="0" fontId="1" fillId="12" borderId="13" xfId="0" applyFont="1" applyFill="1" applyBorder="1" applyAlignment="1">
      <alignment textRotation="90"/>
    </xf>
    <xf numFmtId="0" fontId="0" fillId="12" borderId="33" xfId="0" applyFill="1" applyBorder="1" applyAlignment="1">
      <alignment horizontal="center"/>
    </xf>
    <xf numFmtId="0" fontId="1" fillId="11" borderId="14" xfId="0" applyFont="1" applyFill="1" applyBorder="1" applyAlignment="1">
      <alignment horizontal="center" textRotation="90"/>
    </xf>
    <xf numFmtId="0" fontId="1" fillId="11" borderId="13" xfId="0" applyFont="1" applyFill="1" applyBorder="1" applyAlignment="1">
      <alignment horizontal="center" textRotation="90"/>
    </xf>
    <xf numFmtId="0" fontId="0" fillId="0" borderId="47" xfId="0" applyBorder="1" applyAlignment="1">
      <alignment horizontal="center"/>
    </xf>
    <xf numFmtId="0" fontId="1" fillId="5" borderId="12" xfId="0" applyFont="1" applyFill="1" applyBorder="1" applyAlignment="1">
      <alignment horizontal="center" textRotation="90"/>
    </xf>
    <xf numFmtId="0" fontId="1" fillId="5" borderId="14" xfId="0" applyFont="1" applyFill="1" applyBorder="1" applyAlignment="1">
      <alignment horizontal="center" textRotation="90"/>
    </xf>
    <xf numFmtId="0" fontId="1" fillId="5" borderId="42" xfId="0" applyFont="1" applyFill="1" applyBorder="1" applyAlignment="1">
      <alignment horizontal="center" textRotation="90"/>
    </xf>
    <xf numFmtId="0" fontId="0" fillId="12" borderId="7" xfId="0" applyFill="1" applyBorder="1" applyAlignment="1">
      <alignment horizontal="center"/>
    </xf>
    <xf numFmtId="0" fontId="0" fillId="12" borderId="11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/>
    </xf>
    <xf numFmtId="0" fontId="0" fillId="0" borderId="9" xfId="0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7" borderId="42" xfId="0" applyFont="1" applyFill="1" applyBorder="1" applyAlignment="1">
      <alignment horizontal="center" textRotation="90"/>
    </xf>
    <xf numFmtId="0" fontId="1" fillId="9" borderId="5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6" fillId="9" borderId="34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textRotation="90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13" borderId="12" xfId="0" applyFont="1" applyFill="1" applyBorder="1" applyAlignment="1">
      <alignment horizontal="center" textRotation="90"/>
    </xf>
    <xf numFmtId="0" fontId="1" fillId="13" borderId="27" xfId="0" applyFont="1" applyFill="1" applyBorder="1" applyAlignment="1">
      <alignment horizontal="center" textRotation="90"/>
    </xf>
    <xf numFmtId="0" fontId="0" fillId="0" borderId="2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9" borderId="50" xfId="0" applyFont="1" applyFill="1" applyBorder="1" applyAlignment="1">
      <alignment horizontal="center" textRotation="90"/>
    </xf>
    <xf numFmtId="0" fontId="0" fillId="0" borderId="51" xfId="0" applyFont="1" applyBorder="1" applyAlignment="1">
      <alignment horizontal="center"/>
    </xf>
    <xf numFmtId="0" fontId="1" fillId="12" borderId="32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textRotation="90"/>
    </xf>
    <xf numFmtId="0" fontId="0" fillId="9" borderId="8" xfId="0" applyFill="1" applyBorder="1" applyAlignment="1">
      <alignment horizontal="center"/>
    </xf>
    <xf numFmtId="0" fontId="1" fillId="9" borderId="14" xfId="0" applyFont="1" applyFill="1" applyBorder="1" applyAlignment="1">
      <alignment horizontal="center" textRotation="90"/>
    </xf>
    <xf numFmtId="0" fontId="6" fillId="12" borderId="23" xfId="0" applyFont="1" applyFill="1" applyBorder="1" applyAlignment="1">
      <alignment horizontal="center" wrapText="1"/>
    </xf>
    <xf numFmtId="0" fontId="6" fillId="12" borderId="25" xfId="0" applyFont="1" applyFill="1" applyBorder="1" applyAlignment="1">
      <alignment horizontal="center" wrapText="1"/>
    </xf>
    <xf numFmtId="0" fontId="6" fillId="12" borderId="5" xfId="0" applyFont="1" applyFill="1" applyBorder="1" applyAlignment="1">
      <alignment horizontal="center" wrapText="1"/>
    </xf>
    <xf numFmtId="0" fontId="1" fillId="3" borderId="52" xfId="0" applyFont="1" applyFill="1" applyBorder="1" applyAlignment="1">
      <alignment horizontal="center" textRotation="90"/>
    </xf>
    <xf numFmtId="0" fontId="1" fillId="12" borderId="16" xfId="0" applyFont="1" applyFill="1" applyBorder="1" applyAlignment="1">
      <alignment horizontal="center" textRotation="90"/>
    </xf>
    <xf numFmtId="0" fontId="0" fillId="12" borderId="3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9" xfId="0" applyFont="1" applyFill="1" applyBorder="1" applyAlignment="1">
      <alignment horizontal="center" textRotation="90"/>
    </xf>
    <xf numFmtId="0" fontId="1" fillId="2" borderId="43" xfId="0" applyFont="1" applyFill="1" applyBorder="1" applyAlignment="1">
      <alignment horizontal="center" textRotation="90"/>
    </xf>
    <xf numFmtId="0" fontId="1" fillId="12" borderId="43" xfId="0" applyFont="1" applyFill="1" applyBorder="1" applyAlignment="1">
      <alignment horizontal="center" textRotation="90"/>
    </xf>
    <xf numFmtId="0" fontId="1" fillId="12" borderId="46" xfId="0" applyFont="1" applyFill="1" applyBorder="1" applyAlignment="1">
      <alignment horizontal="center" textRotation="90"/>
    </xf>
    <xf numFmtId="0" fontId="0" fillId="9" borderId="11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10" borderId="20" xfId="0" applyFont="1" applyFill="1" applyBorder="1" applyAlignment="1">
      <alignment horizontal="center" wrapText="1"/>
    </xf>
    <xf numFmtId="0" fontId="1" fillId="10" borderId="30" xfId="0" applyFont="1" applyFill="1" applyBorder="1" applyAlignment="1">
      <alignment horizontal="center" wrapText="1"/>
    </xf>
    <xf numFmtId="0" fontId="0" fillId="10" borderId="21" xfId="0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34" xfId="0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38" xfId="0" applyFill="1" applyBorder="1" applyAlignment="1">
      <alignment horizontal="center" wrapText="1"/>
    </xf>
    <xf numFmtId="0" fontId="1" fillId="12" borderId="23" xfId="0" applyFont="1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3" borderId="44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12" borderId="43" xfId="0" applyFont="1" applyFill="1" applyBorder="1" applyAlignment="1">
      <alignment horizontal="center" textRotation="90" wrapText="1"/>
    </xf>
    <xf numFmtId="0" fontId="0" fillId="12" borderId="7" xfId="0" applyFill="1" applyBorder="1" applyAlignment="1">
      <alignment horizontal="center" wrapText="1"/>
    </xf>
    <xf numFmtId="0" fontId="1" fillId="12" borderId="46" xfId="0" applyFont="1" applyFill="1" applyBorder="1" applyAlignment="1">
      <alignment horizontal="center" textRotation="90" wrapText="1"/>
    </xf>
    <xf numFmtId="0" fontId="0" fillId="12" borderId="11" xfId="0" applyFill="1" applyBorder="1" applyAlignment="1">
      <alignment wrapText="1"/>
    </xf>
    <xf numFmtId="0" fontId="6" fillId="5" borderId="17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0" fontId="6" fillId="5" borderId="26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6" fillId="13" borderId="24" xfId="0" applyFont="1" applyFill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0" fillId="10" borderId="22" xfId="0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229">
    <cellStyle name="Default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Normal" xfId="0" builtinId="0"/>
    <cellStyle name="Normal 2" xfId="1"/>
  </cellStyles>
  <dxfs count="34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S21"/>
  <sheetViews>
    <sheetView topLeftCell="B1" workbookViewId="0">
      <selection activeCell="V18" sqref="V18"/>
    </sheetView>
  </sheetViews>
  <sheetFormatPr baseColWidth="10" defaultRowHeight="15" x14ac:dyDescent="0"/>
  <cols>
    <col min="1" max="1" width="0" hidden="1" customWidth="1"/>
    <col min="2" max="2" width="34.83203125" bestFit="1" customWidth="1"/>
    <col min="4" max="5" width="3.5" bestFit="1" customWidth="1"/>
    <col min="6" max="7" width="3.5" customWidth="1"/>
    <col min="8" max="9" width="3.5" bestFit="1" customWidth="1"/>
    <col min="10" max="11" width="3.5" customWidth="1"/>
    <col min="12" max="13" width="3.5" bestFit="1" customWidth="1"/>
    <col min="14" max="14" width="5.5" customWidth="1"/>
    <col min="15" max="17" width="3.5" bestFit="1" customWidth="1"/>
    <col min="18" max="18" width="14" customWidth="1"/>
  </cols>
  <sheetData>
    <row r="1" spans="2:19" ht="16" thickBot="1"/>
    <row r="2" spans="2:19" ht="18">
      <c r="B2" s="31"/>
      <c r="C2" s="110" t="s">
        <v>51</v>
      </c>
      <c r="D2" s="119" t="s">
        <v>0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92"/>
      <c r="S2" s="93"/>
    </row>
    <row r="3" spans="2:19" ht="18">
      <c r="B3" s="37"/>
      <c r="C3" s="111"/>
      <c r="D3" s="113" t="s">
        <v>91</v>
      </c>
      <c r="E3" s="114"/>
      <c r="F3" s="114"/>
      <c r="G3" s="115"/>
      <c r="H3" s="113" t="s">
        <v>92</v>
      </c>
      <c r="I3" s="116"/>
      <c r="J3" s="116"/>
      <c r="K3" s="116"/>
      <c r="L3" s="113" t="s">
        <v>103</v>
      </c>
      <c r="M3" s="117"/>
      <c r="N3" s="117"/>
      <c r="O3" s="117"/>
      <c r="P3" s="117"/>
      <c r="Q3" s="118"/>
      <c r="R3" s="94"/>
      <c r="S3" s="94"/>
    </row>
    <row r="4" spans="2:19" ht="121" thickBot="1">
      <c r="B4" s="8"/>
      <c r="C4" s="112"/>
      <c r="D4" s="32" t="s">
        <v>87</v>
      </c>
      <c r="E4" s="18" t="s">
        <v>88</v>
      </c>
      <c r="F4" s="89" t="s">
        <v>94</v>
      </c>
      <c r="G4" s="89" t="s">
        <v>52</v>
      </c>
      <c r="H4" s="32" t="s">
        <v>90</v>
      </c>
      <c r="I4" s="18" t="s">
        <v>89</v>
      </c>
      <c r="J4" s="91" t="s">
        <v>94</v>
      </c>
      <c r="K4" s="89" t="s">
        <v>52</v>
      </c>
      <c r="L4" s="18" t="s">
        <v>44</v>
      </c>
      <c r="M4" s="18" t="s">
        <v>45</v>
      </c>
      <c r="N4" s="18" t="s">
        <v>46</v>
      </c>
      <c r="O4" s="18" t="s">
        <v>47</v>
      </c>
      <c r="P4" s="18" t="s">
        <v>48</v>
      </c>
      <c r="Q4" s="19" t="s">
        <v>49</v>
      </c>
      <c r="R4" s="87" t="s">
        <v>93</v>
      </c>
      <c r="S4" s="88" t="s">
        <v>52</v>
      </c>
    </row>
    <row r="5" spans="2:19">
      <c r="B5" s="35" t="s">
        <v>54</v>
      </c>
      <c r="C5" s="33" t="s">
        <v>53</v>
      </c>
      <c r="D5" s="16">
        <v>2</v>
      </c>
      <c r="E5" s="11">
        <v>12</v>
      </c>
      <c r="F5" s="90">
        <f>SUM(D5:E5)</f>
        <v>14</v>
      </c>
      <c r="G5" s="90">
        <f>_xlfn.RANK.EQ(F5,F$5:F$21)</f>
        <v>3</v>
      </c>
      <c r="H5" s="11">
        <v>0</v>
      </c>
      <c r="I5" s="11">
        <v>6</v>
      </c>
      <c r="J5" s="90">
        <f t="shared" ref="J5:J20" si="0">SUM(H5:I5)</f>
        <v>6</v>
      </c>
      <c r="K5" s="90">
        <f>_xlfn.RANK.EQ(J5,J$5:J$21)</f>
        <v>5</v>
      </c>
      <c r="L5" s="11">
        <v>0</v>
      </c>
      <c r="M5" s="11">
        <v>13</v>
      </c>
      <c r="N5" s="11">
        <v>6</v>
      </c>
      <c r="O5" s="11">
        <v>6</v>
      </c>
      <c r="P5" s="11">
        <v>4</v>
      </c>
      <c r="Q5" s="12">
        <v>10</v>
      </c>
      <c r="R5" s="55">
        <f>Q5+P5+O5+N5+M5+L5+J5+F5</f>
        <v>59</v>
      </c>
      <c r="S5" s="90">
        <f>_xlfn.RANK.EQ(R5,R$5:R$21)</f>
        <v>4</v>
      </c>
    </row>
    <row r="6" spans="2:19">
      <c r="B6" s="36" t="s">
        <v>56</v>
      </c>
      <c r="C6" s="34" t="s">
        <v>55</v>
      </c>
      <c r="D6" s="3">
        <v>16</v>
      </c>
      <c r="E6" s="2">
        <v>0</v>
      </c>
      <c r="F6" s="90">
        <f t="shared" ref="F6:F21" si="1">SUM(D6:E6)</f>
        <v>16</v>
      </c>
      <c r="G6" s="90">
        <f t="shared" ref="G6:G21" si="2">_xlfn.RANK.EQ(F6,F$5:F$21)</f>
        <v>2</v>
      </c>
      <c r="H6" s="2">
        <v>39</v>
      </c>
      <c r="I6" s="2">
        <v>0</v>
      </c>
      <c r="J6" s="90">
        <f t="shared" si="0"/>
        <v>39</v>
      </c>
      <c r="K6" s="90">
        <f t="shared" ref="K6:K21" si="3">_xlfn.RANK.EQ(J6,J$5:J$21)</f>
        <v>1</v>
      </c>
      <c r="L6" s="2">
        <v>24</v>
      </c>
      <c r="M6" s="2">
        <v>0</v>
      </c>
      <c r="N6" s="2">
        <v>8</v>
      </c>
      <c r="O6" s="2">
        <v>8</v>
      </c>
      <c r="P6" s="2">
        <v>8</v>
      </c>
      <c r="Q6" s="9">
        <v>0</v>
      </c>
      <c r="R6" s="55">
        <f t="shared" ref="R6:R21" si="4">Q6+P6+O6+N6+M6+L6+J6+F6</f>
        <v>103</v>
      </c>
      <c r="S6" s="90">
        <f t="shared" ref="S6:S21" si="5">_xlfn.RANK.EQ(R6,R$5:R$21)</f>
        <v>2</v>
      </c>
    </row>
    <row r="7" spans="2:19">
      <c r="B7" s="36" t="s">
        <v>58</v>
      </c>
      <c r="C7" s="34" t="s">
        <v>57</v>
      </c>
      <c r="D7" s="3">
        <v>0</v>
      </c>
      <c r="E7" s="2">
        <v>0</v>
      </c>
      <c r="F7" s="90">
        <f t="shared" si="1"/>
        <v>0</v>
      </c>
      <c r="G7" s="90">
        <f t="shared" si="2"/>
        <v>9</v>
      </c>
      <c r="H7" s="2">
        <v>0</v>
      </c>
      <c r="I7" s="2">
        <v>0</v>
      </c>
      <c r="J7" s="90">
        <f t="shared" si="0"/>
        <v>0</v>
      </c>
      <c r="K7" s="90">
        <f t="shared" si="3"/>
        <v>7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55">
        <f t="shared" si="4"/>
        <v>0</v>
      </c>
      <c r="S7" s="90">
        <f t="shared" si="5"/>
        <v>13</v>
      </c>
    </row>
    <row r="8" spans="2:19">
      <c r="B8" s="36" t="s">
        <v>60</v>
      </c>
      <c r="C8" s="34" t="s">
        <v>59</v>
      </c>
      <c r="D8" s="3">
        <v>4</v>
      </c>
      <c r="E8" s="2">
        <v>0</v>
      </c>
      <c r="F8" s="90">
        <f t="shared" si="1"/>
        <v>4</v>
      </c>
      <c r="G8" s="90">
        <f t="shared" si="2"/>
        <v>6</v>
      </c>
      <c r="H8" s="2">
        <v>0</v>
      </c>
      <c r="I8" s="2">
        <v>0</v>
      </c>
      <c r="J8" s="90">
        <f t="shared" si="0"/>
        <v>0</v>
      </c>
      <c r="K8" s="90">
        <f t="shared" si="3"/>
        <v>7</v>
      </c>
      <c r="L8" s="2">
        <v>0</v>
      </c>
      <c r="M8" s="2">
        <v>0</v>
      </c>
      <c r="N8" s="2">
        <v>0</v>
      </c>
      <c r="O8" s="2">
        <v>0</v>
      </c>
      <c r="P8" s="2">
        <v>2</v>
      </c>
      <c r="Q8" s="2">
        <v>0</v>
      </c>
      <c r="R8" s="55">
        <f t="shared" si="4"/>
        <v>6</v>
      </c>
      <c r="S8" s="90">
        <f t="shared" si="5"/>
        <v>8</v>
      </c>
    </row>
    <row r="9" spans="2:19">
      <c r="B9" s="36" t="s">
        <v>62</v>
      </c>
      <c r="C9" s="34" t="s">
        <v>61</v>
      </c>
      <c r="D9" s="3">
        <v>1</v>
      </c>
      <c r="E9" s="2">
        <v>30</v>
      </c>
      <c r="F9" s="90">
        <f t="shared" si="1"/>
        <v>31</v>
      </c>
      <c r="G9" s="108">
        <f t="shared" si="2"/>
        <v>1</v>
      </c>
      <c r="H9" s="2">
        <v>2</v>
      </c>
      <c r="I9" s="2">
        <v>5</v>
      </c>
      <c r="J9" s="90">
        <f t="shared" si="0"/>
        <v>7</v>
      </c>
      <c r="K9" s="90">
        <f t="shared" si="3"/>
        <v>4</v>
      </c>
      <c r="L9" s="2">
        <v>0</v>
      </c>
      <c r="M9" s="2">
        <v>28</v>
      </c>
      <c r="N9" s="2">
        <v>5</v>
      </c>
      <c r="O9" s="2">
        <v>24</v>
      </c>
      <c r="P9" s="2">
        <v>7</v>
      </c>
      <c r="Q9" s="2">
        <v>21</v>
      </c>
      <c r="R9" s="55">
        <f t="shared" si="4"/>
        <v>123</v>
      </c>
      <c r="S9" s="108">
        <f t="shared" si="5"/>
        <v>1</v>
      </c>
    </row>
    <row r="10" spans="2:19">
      <c r="B10" s="36" t="s">
        <v>64</v>
      </c>
      <c r="C10" s="34" t="s">
        <v>63</v>
      </c>
      <c r="D10" s="3">
        <v>0</v>
      </c>
      <c r="E10" s="2">
        <v>0</v>
      </c>
      <c r="F10" s="90">
        <f t="shared" si="1"/>
        <v>0</v>
      </c>
      <c r="G10" s="90">
        <f t="shared" si="2"/>
        <v>9</v>
      </c>
      <c r="H10" s="2">
        <v>0</v>
      </c>
      <c r="I10" s="2">
        <v>0</v>
      </c>
      <c r="J10" s="90">
        <f t="shared" si="0"/>
        <v>0</v>
      </c>
      <c r="K10" s="90">
        <f t="shared" si="3"/>
        <v>7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55">
        <f t="shared" si="4"/>
        <v>0</v>
      </c>
      <c r="S10" s="90">
        <f t="shared" si="5"/>
        <v>13</v>
      </c>
    </row>
    <row r="11" spans="2:19">
      <c r="B11" s="36" t="s">
        <v>66</v>
      </c>
      <c r="C11" s="34" t="s">
        <v>65</v>
      </c>
      <c r="D11" s="3">
        <v>0</v>
      </c>
      <c r="E11" s="2">
        <v>3</v>
      </c>
      <c r="F11" s="90">
        <f t="shared" si="1"/>
        <v>3</v>
      </c>
      <c r="G11" s="90">
        <f t="shared" si="2"/>
        <v>7</v>
      </c>
      <c r="H11" s="2">
        <v>0</v>
      </c>
      <c r="I11" s="2">
        <v>0</v>
      </c>
      <c r="J11" s="90">
        <f t="shared" si="0"/>
        <v>0</v>
      </c>
      <c r="K11" s="90">
        <f t="shared" si="3"/>
        <v>7</v>
      </c>
      <c r="L11" s="2">
        <v>0</v>
      </c>
      <c r="M11" s="2">
        <v>3</v>
      </c>
      <c r="N11" s="2">
        <v>2.5</v>
      </c>
      <c r="O11" s="2">
        <v>0</v>
      </c>
      <c r="P11" s="2">
        <v>0</v>
      </c>
      <c r="Q11" s="2">
        <v>0</v>
      </c>
      <c r="R11" s="55">
        <f t="shared" si="4"/>
        <v>8.5</v>
      </c>
      <c r="S11" s="90">
        <f t="shared" si="5"/>
        <v>7</v>
      </c>
    </row>
    <row r="12" spans="2:19">
      <c r="B12" s="36" t="s">
        <v>68</v>
      </c>
      <c r="C12" s="34" t="s">
        <v>67</v>
      </c>
      <c r="D12" s="3">
        <v>0</v>
      </c>
      <c r="E12" s="2">
        <v>0</v>
      </c>
      <c r="F12" s="90">
        <f t="shared" si="1"/>
        <v>0</v>
      </c>
      <c r="G12" s="90">
        <f t="shared" si="2"/>
        <v>9</v>
      </c>
      <c r="H12" s="2">
        <v>0</v>
      </c>
      <c r="I12" s="2">
        <v>8</v>
      </c>
      <c r="J12" s="90">
        <f t="shared" si="0"/>
        <v>8</v>
      </c>
      <c r="K12" s="90">
        <f t="shared" si="3"/>
        <v>3</v>
      </c>
      <c r="L12" s="2">
        <v>1</v>
      </c>
      <c r="M12" s="2">
        <v>0</v>
      </c>
      <c r="N12" s="2">
        <v>5</v>
      </c>
      <c r="O12" s="2">
        <v>6</v>
      </c>
      <c r="P12" s="2">
        <v>6</v>
      </c>
      <c r="Q12" s="9">
        <v>8</v>
      </c>
      <c r="R12" s="55">
        <f t="shared" si="4"/>
        <v>34</v>
      </c>
      <c r="S12" s="90">
        <f t="shared" si="5"/>
        <v>5</v>
      </c>
    </row>
    <row r="13" spans="2:19">
      <c r="B13" s="36" t="s">
        <v>70</v>
      </c>
      <c r="C13" s="34" t="s">
        <v>69</v>
      </c>
      <c r="D13" s="3">
        <v>3</v>
      </c>
      <c r="E13" s="2">
        <v>0</v>
      </c>
      <c r="F13" s="90">
        <f t="shared" si="1"/>
        <v>3</v>
      </c>
      <c r="G13" s="90">
        <f t="shared" si="2"/>
        <v>7</v>
      </c>
      <c r="H13" s="2">
        <v>0</v>
      </c>
      <c r="I13" s="2">
        <v>0</v>
      </c>
      <c r="J13" s="90">
        <f t="shared" si="0"/>
        <v>0</v>
      </c>
      <c r="K13" s="90">
        <f t="shared" si="3"/>
        <v>7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55">
        <f t="shared" si="4"/>
        <v>3</v>
      </c>
      <c r="S13" s="90">
        <f t="shared" si="5"/>
        <v>11</v>
      </c>
    </row>
    <row r="14" spans="2:19">
      <c r="B14" s="36" t="s">
        <v>72</v>
      </c>
      <c r="C14" s="34" t="s">
        <v>71</v>
      </c>
      <c r="D14" s="3">
        <v>14</v>
      </c>
      <c r="E14" s="2">
        <v>0</v>
      </c>
      <c r="F14" s="90">
        <f t="shared" si="1"/>
        <v>14</v>
      </c>
      <c r="G14" s="90">
        <f t="shared" si="2"/>
        <v>3</v>
      </c>
      <c r="H14" s="2">
        <v>4</v>
      </c>
      <c r="I14" s="2">
        <v>0</v>
      </c>
      <c r="J14" s="90">
        <f t="shared" si="0"/>
        <v>4</v>
      </c>
      <c r="K14" s="90">
        <f t="shared" si="3"/>
        <v>6</v>
      </c>
      <c r="L14" s="2">
        <v>18</v>
      </c>
      <c r="M14" s="2">
        <v>0</v>
      </c>
      <c r="N14" s="2">
        <v>16</v>
      </c>
      <c r="O14" s="2">
        <v>0</v>
      </c>
      <c r="P14" s="2">
        <v>16</v>
      </c>
      <c r="Q14" s="2">
        <v>0</v>
      </c>
      <c r="R14" s="55">
        <f t="shared" si="4"/>
        <v>68</v>
      </c>
      <c r="S14" s="90">
        <f t="shared" si="5"/>
        <v>3</v>
      </c>
    </row>
    <row r="15" spans="2:19">
      <c r="B15" s="36" t="s">
        <v>74</v>
      </c>
      <c r="C15" s="34" t="s">
        <v>73</v>
      </c>
      <c r="D15" s="3">
        <v>5</v>
      </c>
      <c r="E15" s="2">
        <v>0</v>
      </c>
      <c r="F15" s="90">
        <f t="shared" si="1"/>
        <v>5</v>
      </c>
      <c r="G15" s="90">
        <f t="shared" si="2"/>
        <v>5</v>
      </c>
      <c r="H15" s="2">
        <v>0</v>
      </c>
      <c r="I15" s="2">
        <v>0</v>
      </c>
      <c r="J15" s="90">
        <f t="shared" si="0"/>
        <v>0</v>
      </c>
      <c r="K15" s="90">
        <f t="shared" si="3"/>
        <v>7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55">
        <f t="shared" si="4"/>
        <v>5</v>
      </c>
      <c r="S15" s="90">
        <f t="shared" si="5"/>
        <v>9</v>
      </c>
    </row>
    <row r="16" spans="2:19">
      <c r="B16" s="36" t="s">
        <v>76</v>
      </c>
      <c r="C16" s="34" t="s">
        <v>75</v>
      </c>
      <c r="D16" s="3">
        <v>0</v>
      </c>
      <c r="E16" s="2">
        <v>0</v>
      </c>
      <c r="F16" s="90">
        <f t="shared" si="1"/>
        <v>0</v>
      </c>
      <c r="G16" s="90">
        <f t="shared" si="2"/>
        <v>9</v>
      </c>
      <c r="H16" s="2">
        <v>0</v>
      </c>
      <c r="I16" s="2">
        <v>16</v>
      </c>
      <c r="J16" s="90">
        <f t="shared" si="0"/>
        <v>16</v>
      </c>
      <c r="K16" s="90">
        <f t="shared" si="3"/>
        <v>2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55">
        <f t="shared" si="4"/>
        <v>16</v>
      </c>
      <c r="S16" s="90">
        <f t="shared" si="5"/>
        <v>6</v>
      </c>
    </row>
    <row r="17" spans="2:19">
      <c r="B17" s="36" t="s">
        <v>78</v>
      </c>
      <c r="C17" s="34" t="s">
        <v>77</v>
      </c>
      <c r="D17" s="3">
        <v>0</v>
      </c>
      <c r="E17" s="2">
        <v>0</v>
      </c>
      <c r="F17" s="90">
        <f t="shared" si="1"/>
        <v>0</v>
      </c>
      <c r="G17" s="90">
        <f t="shared" si="2"/>
        <v>9</v>
      </c>
      <c r="H17" s="2">
        <v>0</v>
      </c>
      <c r="I17" s="2">
        <v>0</v>
      </c>
      <c r="J17" s="90">
        <f t="shared" si="0"/>
        <v>0</v>
      </c>
      <c r="K17" s="90">
        <f t="shared" si="3"/>
        <v>7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55">
        <f t="shared" si="4"/>
        <v>0</v>
      </c>
      <c r="S17" s="90">
        <f t="shared" si="5"/>
        <v>13</v>
      </c>
    </row>
    <row r="18" spans="2:19">
      <c r="B18" s="36" t="s">
        <v>80</v>
      </c>
      <c r="C18" s="34" t="s">
        <v>79</v>
      </c>
      <c r="D18" s="3">
        <v>0</v>
      </c>
      <c r="E18" s="2">
        <v>0</v>
      </c>
      <c r="F18" s="90">
        <f t="shared" si="1"/>
        <v>0</v>
      </c>
      <c r="G18" s="90">
        <f t="shared" si="2"/>
        <v>9</v>
      </c>
      <c r="H18" s="2">
        <v>0</v>
      </c>
      <c r="I18" s="2">
        <v>0</v>
      </c>
      <c r="J18" s="90">
        <f t="shared" si="0"/>
        <v>0</v>
      </c>
      <c r="K18" s="90">
        <f t="shared" si="3"/>
        <v>7</v>
      </c>
      <c r="L18" s="2">
        <v>0</v>
      </c>
      <c r="M18" s="2">
        <v>0</v>
      </c>
      <c r="N18" s="2">
        <v>0</v>
      </c>
      <c r="O18" s="2">
        <v>0</v>
      </c>
      <c r="P18" s="2">
        <v>2</v>
      </c>
      <c r="Q18" s="2">
        <v>0</v>
      </c>
      <c r="R18" s="55">
        <f t="shared" si="4"/>
        <v>2</v>
      </c>
      <c r="S18" s="90">
        <f t="shared" si="5"/>
        <v>12</v>
      </c>
    </row>
    <row r="19" spans="2:19">
      <c r="B19" s="36" t="s">
        <v>82</v>
      </c>
      <c r="C19" s="34" t="s">
        <v>81</v>
      </c>
      <c r="D19" s="3">
        <v>0</v>
      </c>
      <c r="E19" s="2">
        <v>0</v>
      </c>
      <c r="F19" s="90">
        <f t="shared" si="1"/>
        <v>0</v>
      </c>
      <c r="G19" s="90">
        <f t="shared" si="2"/>
        <v>9</v>
      </c>
      <c r="H19" s="2">
        <v>0</v>
      </c>
      <c r="I19" s="2">
        <v>0</v>
      </c>
      <c r="J19" s="90">
        <f t="shared" si="0"/>
        <v>0</v>
      </c>
      <c r="K19" s="90">
        <f t="shared" si="3"/>
        <v>7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55">
        <f t="shared" si="4"/>
        <v>0</v>
      </c>
      <c r="S19" s="90">
        <f t="shared" si="5"/>
        <v>13</v>
      </c>
    </row>
    <row r="20" spans="2:19">
      <c r="B20" s="36" t="s">
        <v>84</v>
      </c>
      <c r="C20" s="34" t="s">
        <v>83</v>
      </c>
      <c r="D20" s="3">
        <v>0</v>
      </c>
      <c r="E20" s="2">
        <v>0</v>
      </c>
      <c r="F20" s="90">
        <f t="shared" si="1"/>
        <v>0</v>
      </c>
      <c r="G20" s="90">
        <f t="shared" si="2"/>
        <v>9</v>
      </c>
      <c r="H20" s="2">
        <v>0</v>
      </c>
      <c r="I20" s="2">
        <v>0</v>
      </c>
      <c r="J20" s="90">
        <f t="shared" si="0"/>
        <v>0</v>
      </c>
      <c r="K20" s="90">
        <f t="shared" si="3"/>
        <v>7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55">
        <f t="shared" si="4"/>
        <v>0</v>
      </c>
      <c r="S20" s="90">
        <f t="shared" si="5"/>
        <v>13</v>
      </c>
    </row>
    <row r="21" spans="2:19">
      <c r="B21" s="36" t="s">
        <v>86</v>
      </c>
      <c r="C21" s="34" t="s">
        <v>85</v>
      </c>
      <c r="D21" s="3">
        <v>0</v>
      </c>
      <c r="E21" s="2">
        <v>0</v>
      </c>
      <c r="F21" s="90">
        <f t="shared" si="1"/>
        <v>0</v>
      </c>
      <c r="G21" s="90">
        <f t="shared" si="2"/>
        <v>9</v>
      </c>
      <c r="H21" s="2">
        <v>0</v>
      </c>
      <c r="I21" s="2">
        <v>0</v>
      </c>
      <c r="J21" s="90">
        <f t="shared" ref="J21" si="6">SUM(H21:I21)</f>
        <v>0</v>
      </c>
      <c r="K21" s="90">
        <f t="shared" si="3"/>
        <v>7</v>
      </c>
      <c r="L21" s="2">
        <v>2</v>
      </c>
      <c r="M21" s="2">
        <v>0</v>
      </c>
      <c r="N21" s="2">
        <v>2.5</v>
      </c>
      <c r="O21" s="2">
        <v>0</v>
      </c>
      <c r="P21" s="2">
        <v>0</v>
      </c>
      <c r="Q21" s="2">
        <v>0</v>
      </c>
      <c r="R21" s="55">
        <f t="shared" si="4"/>
        <v>4.5</v>
      </c>
      <c r="S21" s="90">
        <f t="shared" si="5"/>
        <v>10</v>
      </c>
    </row>
  </sheetData>
  <mergeCells count="5">
    <mergeCell ref="C2:C4"/>
    <mergeCell ref="D3:G3"/>
    <mergeCell ref="H3:K3"/>
    <mergeCell ref="L3:Q3"/>
    <mergeCell ref="D2:Q2"/>
  </mergeCells>
  <phoneticPr fontId="7" type="noConversion"/>
  <conditionalFormatting sqref="B5:S21">
    <cfRule type="expression" dxfId="33" priority="1">
      <formula>MOD(ROW(),2)=1</formula>
    </cfRule>
  </conditionalFormatting>
  <pageMargins left="0.56000000000000005" right="0.56000000000000005" top="1" bottom="1" header="0.5" footer="0.5"/>
  <pageSetup scale="97" fitToHeight="0" orientation="landscape" horizontalDpi="4294967292" verticalDpi="4294967292"/>
  <headerFooter>
    <oddHeader>&amp;C&amp;"Calibri,Regular"&amp;K000000Pacific Cup 2016 Burgee Results</oddHeader>
    <oddFooter>&amp;L&amp;"Calibri,Regular"&amp;K000000Page &amp;P of &amp;N&amp;R&amp;"Calibri,Regular"&amp;K000000Printed &amp;D; &amp;T</oddFooter>
  </headerFooter>
  <extLst>
    <ext xmlns:mx="http://schemas.microsoft.com/office/mac/excel/2008/main" uri="{64002731-A6B0-56B0-2670-7721B7C09600}">
      <mx:PLV Mode="0" OnePage="0" WScale="8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21"/>
  <sheetViews>
    <sheetView workbookViewId="0">
      <selection activeCell="V18" sqref="V18"/>
    </sheetView>
  </sheetViews>
  <sheetFormatPr baseColWidth="10" defaultRowHeight="15" x14ac:dyDescent="0"/>
  <cols>
    <col min="1" max="1" width="34.83203125" bestFit="1" customWidth="1"/>
    <col min="3" max="8" width="3.5" bestFit="1" customWidth="1"/>
    <col min="9" max="9" width="4.33203125" customWidth="1"/>
    <col min="10" max="10" width="3.5" bestFit="1" customWidth="1"/>
    <col min="11" max="11" width="4.33203125" customWidth="1"/>
    <col min="12" max="13" width="3.5" customWidth="1"/>
    <col min="14" max="15" width="3.5" bestFit="1" customWidth="1"/>
    <col min="16" max="16" width="5" customWidth="1"/>
    <col min="17" max="17" width="3.5" customWidth="1"/>
    <col min="18" max="23" width="3.5" bestFit="1" customWidth="1"/>
    <col min="24" max="25" width="3.5" customWidth="1"/>
    <col min="26" max="26" width="3.5" bestFit="1" customWidth="1"/>
  </cols>
  <sheetData>
    <row r="1" spans="1:28" ht="16" thickBot="1"/>
    <row r="2" spans="1:28" ht="18">
      <c r="C2" s="131" t="s">
        <v>37</v>
      </c>
      <c r="D2" s="132"/>
      <c r="E2" s="136" t="s">
        <v>38</v>
      </c>
      <c r="F2" s="120"/>
      <c r="G2" s="120"/>
      <c r="H2" s="120"/>
      <c r="I2" s="120"/>
      <c r="J2" s="120"/>
      <c r="K2" s="120"/>
      <c r="L2" s="120"/>
      <c r="M2" s="120"/>
      <c r="N2" s="120"/>
      <c r="O2" s="137" t="s">
        <v>37</v>
      </c>
      <c r="P2" s="138"/>
      <c r="Q2" s="124" t="s">
        <v>38</v>
      </c>
      <c r="R2" s="125"/>
      <c r="S2" s="125"/>
      <c r="T2" s="125"/>
      <c r="U2" s="125"/>
      <c r="V2" s="125"/>
      <c r="W2" s="125"/>
      <c r="X2" s="125"/>
      <c r="Y2" s="125"/>
      <c r="Z2" s="126"/>
      <c r="AA2" s="127" t="s">
        <v>94</v>
      </c>
      <c r="AB2" s="128"/>
    </row>
    <row r="3" spans="1:28" ht="18" customHeight="1">
      <c r="C3" s="133" t="s">
        <v>91</v>
      </c>
      <c r="D3" s="134"/>
      <c r="E3" s="135" t="s">
        <v>91</v>
      </c>
      <c r="F3" s="116"/>
      <c r="G3" s="116"/>
      <c r="H3" s="116"/>
      <c r="I3" s="116"/>
      <c r="J3" s="116"/>
      <c r="K3" s="116"/>
      <c r="L3" s="116"/>
      <c r="M3" s="116"/>
      <c r="N3" s="116"/>
      <c r="O3" s="139" t="s">
        <v>92</v>
      </c>
      <c r="P3" s="116"/>
      <c r="Q3" s="121" t="s">
        <v>92</v>
      </c>
      <c r="R3" s="122"/>
      <c r="S3" s="122"/>
      <c r="T3" s="122"/>
      <c r="U3" s="122"/>
      <c r="V3" s="122"/>
      <c r="W3" s="122"/>
      <c r="X3" s="122"/>
      <c r="Y3" s="122"/>
      <c r="Z3" s="123"/>
      <c r="AA3" s="129"/>
      <c r="AB3" s="130"/>
    </row>
    <row r="4" spans="1:28" ht="81" thickBot="1">
      <c r="C4" s="51" t="s">
        <v>1</v>
      </c>
      <c r="D4" s="95" t="s">
        <v>2</v>
      </c>
      <c r="E4" s="4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2" t="s">
        <v>10</v>
      </c>
      <c r="M4" s="52" t="s">
        <v>95</v>
      </c>
      <c r="N4" s="53" t="s">
        <v>96</v>
      </c>
      <c r="O4" s="44" t="s">
        <v>1</v>
      </c>
      <c r="P4" s="39" t="s">
        <v>2</v>
      </c>
      <c r="Q4" s="20" t="s">
        <v>3</v>
      </c>
      <c r="R4" s="21" t="s">
        <v>4</v>
      </c>
      <c r="S4" s="21" t="s">
        <v>5</v>
      </c>
      <c r="T4" s="21" t="s">
        <v>6</v>
      </c>
      <c r="U4" s="21" t="s">
        <v>7</v>
      </c>
      <c r="V4" s="21" t="s">
        <v>8</v>
      </c>
      <c r="W4" s="21" t="s">
        <v>9</v>
      </c>
      <c r="X4" s="22" t="s">
        <v>10</v>
      </c>
      <c r="Y4" s="52" t="s">
        <v>95</v>
      </c>
      <c r="Z4" s="57" t="s">
        <v>96</v>
      </c>
      <c r="AA4" s="96" t="s">
        <v>50</v>
      </c>
      <c r="AB4" s="54" t="s">
        <v>52</v>
      </c>
    </row>
    <row r="5" spans="1:28">
      <c r="A5" s="65" t="s">
        <v>54</v>
      </c>
      <c r="B5" s="66" t="s">
        <v>53</v>
      </c>
      <c r="C5" s="4">
        <v>5</v>
      </c>
      <c r="D5" s="75">
        <v>0</v>
      </c>
      <c r="E5" s="16">
        <v>16</v>
      </c>
      <c r="F5" s="16">
        <v>24</v>
      </c>
      <c r="G5" s="16">
        <v>2</v>
      </c>
      <c r="H5" s="16">
        <v>0</v>
      </c>
      <c r="I5" s="16">
        <v>0</v>
      </c>
      <c r="J5" s="16">
        <v>5</v>
      </c>
      <c r="K5" s="16">
        <v>2</v>
      </c>
      <c r="L5" s="17">
        <v>3</v>
      </c>
      <c r="M5" s="90">
        <f>SUM(C5:L5)</f>
        <v>57</v>
      </c>
      <c r="N5" s="90">
        <f>_xlfn.RANK.EQ(M5,M$5:M$21)</f>
        <v>4</v>
      </c>
      <c r="O5" s="42">
        <v>0</v>
      </c>
      <c r="P5" s="17">
        <v>5</v>
      </c>
      <c r="Q5" s="10">
        <v>0</v>
      </c>
      <c r="R5" s="11">
        <v>0</v>
      </c>
      <c r="S5" s="11">
        <v>0</v>
      </c>
      <c r="T5" s="11">
        <v>1</v>
      </c>
      <c r="U5" s="11">
        <v>0</v>
      </c>
      <c r="V5" s="11">
        <v>4</v>
      </c>
      <c r="W5" s="11">
        <v>3</v>
      </c>
      <c r="X5" s="12">
        <v>4</v>
      </c>
      <c r="Y5" s="90">
        <f>SUM(O5:X5)</f>
        <v>17</v>
      </c>
      <c r="Z5" s="90">
        <f>_xlfn.RANK.EQ(Y5,Y$5:Y$21)</f>
        <v>8</v>
      </c>
      <c r="AA5" s="97">
        <f>M5+Y5</f>
        <v>74</v>
      </c>
      <c r="AB5" s="90">
        <f>_xlfn.RANK.EQ(AA5,AA$5:AA$21)</f>
        <v>5</v>
      </c>
    </row>
    <row r="6" spans="1:28">
      <c r="A6" s="36" t="s">
        <v>56</v>
      </c>
      <c r="B6" s="34" t="s">
        <v>55</v>
      </c>
      <c r="C6" s="4">
        <v>23</v>
      </c>
      <c r="D6" s="75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0.5</v>
      </c>
      <c r="L6" s="5">
        <v>0</v>
      </c>
      <c r="M6" s="90">
        <f t="shared" ref="M6:M21" si="0">SUM(C6:L6)</f>
        <v>23.5</v>
      </c>
      <c r="N6" s="90">
        <f t="shared" ref="N6:N21" si="1">_xlfn.RANK.EQ(M6,M$5:M$21)</f>
        <v>7</v>
      </c>
      <c r="O6" s="43">
        <v>26</v>
      </c>
      <c r="P6" s="5">
        <v>0</v>
      </c>
      <c r="Q6" s="4">
        <v>0</v>
      </c>
      <c r="R6" s="2">
        <v>0</v>
      </c>
      <c r="S6" s="2">
        <v>18</v>
      </c>
      <c r="T6" s="2">
        <v>3</v>
      </c>
      <c r="U6" s="2">
        <v>8</v>
      </c>
      <c r="V6" s="2">
        <v>0</v>
      </c>
      <c r="W6" s="2">
        <v>6</v>
      </c>
      <c r="X6" s="9">
        <v>0</v>
      </c>
      <c r="Y6" s="90">
        <f t="shared" ref="Y6:Y21" si="2">SUM(O6:X6)</f>
        <v>61</v>
      </c>
      <c r="Z6" s="90">
        <f t="shared" ref="Z6:Z21" si="3">_xlfn.RANK.EQ(Y6,Y$5:Y$21)</f>
        <v>4</v>
      </c>
      <c r="AA6" s="97">
        <f t="shared" ref="AA6:AA21" si="4">M6+Y6</f>
        <v>84.5</v>
      </c>
      <c r="AB6" s="90">
        <f t="shared" ref="AB6:AB21" si="5">_xlfn.RANK.EQ(AA6,AA$5:AA$21)</f>
        <v>4</v>
      </c>
    </row>
    <row r="7" spans="1:28">
      <c r="A7" s="36" t="s">
        <v>58</v>
      </c>
      <c r="B7" s="34" t="s">
        <v>57</v>
      </c>
      <c r="C7" s="4">
        <v>0</v>
      </c>
      <c r="D7" s="75">
        <v>0</v>
      </c>
      <c r="E7" s="3">
        <v>6</v>
      </c>
      <c r="F7" s="3">
        <v>1</v>
      </c>
      <c r="G7" s="3">
        <v>5</v>
      </c>
      <c r="H7" s="3">
        <v>8</v>
      </c>
      <c r="I7" s="3">
        <v>2.5</v>
      </c>
      <c r="J7" s="3">
        <v>5</v>
      </c>
      <c r="K7" s="3">
        <v>6</v>
      </c>
      <c r="L7" s="5">
        <v>7</v>
      </c>
      <c r="M7" s="90">
        <f t="shared" si="0"/>
        <v>40.5</v>
      </c>
      <c r="N7" s="90">
        <f t="shared" si="1"/>
        <v>5</v>
      </c>
      <c r="O7" s="43">
        <v>0</v>
      </c>
      <c r="P7" s="5">
        <v>0</v>
      </c>
      <c r="Q7" s="4">
        <v>12</v>
      </c>
      <c r="R7" s="2">
        <v>0</v>
      </c>
      <c r="S7" s="2">
        <v>8</v>
      </c>
      <c r="T7" s="2">
        <v>7</v>
      </c>
      <c r="U7" s="2">
        <v>9</v>
      </c>
      <c r="V7" s="2">
        <v>5</v>
      </c>
      <c r="W7" s="2">
        <v>18</v>
      </c>
      <c r="X7" s="9">
        <v>23</v>
      </c>
      <c r="Y7" s="90">
        <f t="shared" si="2"/>
        <v>82</v>
      </c>
      <c r="Z7" s="90">
        <f t="shared" si="3"/>
        <v>1</v>
      </c>
      <c r="AA7" s="97">
        <f t="shared" si="4"/>
        <v>122.5</v>
      </c>
      <c r="AB7" s="90">
        <f t="shared" si="5"/>
        <v>3</v>
      </c>
    </row>
    <row r="8" spans="1:28">
      <c r="A8" s="36" t="s">
        <v>60</v>
      </c>
      <c r="B8" s="34" t="s">
        <v>59</v>
      </c>
      <c r="C8" s="4">
        <v>0</v>
      </c>
      <c r="D8" s="75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5">
        <v>0</v>
      </c>
      <c r="M8" s="90">
        <f t="shared" si="0"/>
        <v>1</v>
      </c>
      <c r="N8" s="90">
        <f t="shared" si="1"/>
        <v>14</v>
      </c>
      <c r="O8" s="43">
        <v>0</v>
      </c>
      <c r="P8" s="5">
        <v>0</v>
      </c>
      <c r="Q8" s="4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9">
        <v>0</v>
      </c>
      <c r="Y8" s="90">
        <f t="shared" si="2"/>
        <v>0</v>
      </c>
      <c r="Z8" s="90">
        <f t="shared" si="3"/>
        <v>14</v>
      </c>
      <c r="AA8" s="97">
        <f t="shared" si="4"/>
        <v>1</v>
      </c>
      <c r="AB8" s="90">
        <f t="shared" si="5"/>
        <v>15</v>
      </c>
    </row>
    <row r="9" spans="1:28">
      <c r="A9" s="36" t="s">
        <v>62</v>
      </c>
      <c r="B9" s="34" t="s">
        <v>61</v>
      </c>
      <c r="C9" s="4">
        <v>0</v>
      </c>
      <c r="D9" s="75">
        <v>13</v>
      </c>
      <c r="E9" s="3">
        <v>2</v>
      </c>
      <c r="F9" s="3">
        <v>4</v>
      </c>
      <c r="G9" s="3">
        <v>3</v>
      </c>
      <c r="H9" s="3">
        <v>6</v>
      </c>
      <c r="I9" s="3">
        <v>0</v>
      </c>
      <c r="J9" s="3">
        <v>18</v>
      </c>
      <c r="K9" s="3">
        <v>8</v>
      </c>
      <c r="L9" s="5">
        <v>16</v>
      </c>
      <c r="M9" s="90">
        <f t="shared" si="0"/>
        <v>70</v>
      </c>
      <c r="N9" s="90">
        <f t="shared" si="1"/>
        <v>2</v>
      </c>
      <c r="O9" s="43">
        <v>9</v>
      </c>
      <c r="P9" s="5">
        <v>14</v>
      </c>
      <c r="Q9" s="4">
        <v>21</v>
      </c>
      <c r="R9" s="2">
        <v>8</v>
      </c>
      <c r="S9" s="2">
        <v>6</v>
      </c>
      <c r="T9" s="2">
        <v>8</v>
      </c>
      <c r="U9" s="2">
        <v>0</v>
      </c>
      <c r="V9" s="2">
        <v>6</v>
      </c>
      <c r="W9" s="2">
        <v>0</v>
      </c>
      <c r="X9" s="9">
        <v>5</v>
      </c>
      <c r="Y9" s="90">
        <f t="shared" si="2"/>
        <v>77</v>
      </c>
      <c r="Z9" s="90">
        <f t="shared" si="3"/>
        <v>3</v>
      </c>
      <c r="AA9" s="97">
        <f t="shared" si="4"/>
        <v>147</v>
      </c>
      <c r="AB9" s="90">
        <f t="shared" si="5"/>
        <v>2</v>
      </c>
    </row>
    <row r="10" spans="1:28">
      <c r="A10" s="36" t="s">
        <v>64</v>
      </c>
      <c r="B10" s="34" t="s">
        <v>63</v>
      </c>
      <c r="C10" s="4">
        <v>0</v>
      </c>
      <c r="D10" s="75">
        <v>5</v>
      </c>
      <c r="E10" s="3">
        <v>0</v>
      </c>
      <c r="F10" s="3">
        <v>8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5">
        <v>0</v>
      </c>
      <c r="M10" s="90">
        <f t="shared" si="0"/>
        <v>13</v>
      </c>
      <c r="N10" s="90">
        <f t="shared" si="1"/>
        <v>10</v>
      </c>
      <c r="O10" s="43">
        <v>0</v>
      </c>
      <c r="P10" s="5">
        <v>4</v>
      </c>
      <c r="Q10" s="4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9">
        <v>0</v>
      </c>
      <c r="Y10" s="90">
        <f t="shared" si="2"/>
        <v>5</v>
      </c>
      <c r="Z10" s="90">
        <f t="shared" si="3"/>
        <v>12</v>
      </c>
      <c r="AA10" s="97">
        <f t="shared" si="4"/>
        <v>18</v>
      </c>
      <c r="AB10" s="90">
        <f t="shared" si="5"/>
        <v>12</v>
      </c>
    </row>
    <row r="11" spans="1:28">
      <c r="A11" s="36" t="s">
        <v>66</v>
      </c>
      <c r="B11" s="34" t="s">
        <v>65</v>
      </c>
      <c r="C11" s="4">
        <v>0</v>
      </c>
      <c r="D11" s="75">
        <v>8</v>
      </c>
      <c r="E11" s="3">
        <v>0</v>
      </c>
      <c r="F11" s="3">
        <v>8</v>
      </c>
      <c r="G11" s="3">
        <v>16</v>
      </c>
      <c r="H11" s="3">
        <v>16</v>
      </c>
      <c r="I11" s="3">
        <v>16</v>
      </c>
      <c r="J11" s="3">
        <v>6</v>
      </c>
      <c r="K11" s="3">
        <v>5</v>
      </c>
      <c r="L11" s="5">
        <v>0</v>
      </c>
      <c r="M11" s="90">
        <f t="shared" si="0"/>
        <v>75</v>
      </c>
      <c r="N11" s="90">
        <f t="shared" si="1"/>
        <v>1</v>
      </c>
      <c r="O11" s="43">
        <v>0</v>
      </c>
      <c r="P11" s="5">
        <v>16</v>
      </c>
      <c r="Q11" s="4">
        <v>0</v>
      </c>
      <c r="R11" s="2">
        <v>30</v>
      </c>
      <c r="S11" s="2">
        <v>0</v>
      </c>
      <c r="T11" s="2">
        <v>16</v>
      </c>
      <c r="U11" s="2">
        <v>0</v>
      </c>
      <c r="V11" s="2">
        <v>16</v>
      </c>
      <c r="W11" s="2">
        <v>0</v>
      </c>
      <c r="X11" s="9">
        <v>0</v>
      </c>
      <c r="Y11" s="90">
        <f t="shared" si="2"/>
        <v>78</v>
      </c>
      <c r="Z11" s="90">
        <f t="shared" si="3"/>
        <v>2</v>
      </c>
      <c r="AA11" s="97">
        <f t="shared" si="4"/>
        <v>153</v>
      </c>
      <c r="AB11" s="90">
        <f t="shared" si="5"/>
        <v>1</v>
      </c>
    </row>
    <row r="12" spans="1:28">
      <c r="A12" s="36" t="s">
        <v>68</v>
      </c>
      <c r="B12" s="34" t="s">
        <v>67</v>
      </c>
      <c r="C12" s="4">
        <v>7</v>
      </c>
      <c r="D12" s="75">
        <v>19</v>
      </c>
      <c r="E12" s="3">
        <v>1</v>
      </c>
      <c r="F12" s="3">
        <v>0</v>
      </c>
      <c r="G12" s="3">
        <v>0</v>
      </c>
      <c r="H12" s="3">
        <v>0</v>
      </c>
      <c r="I12" s="3">
        <v>5</v>
      </c>
      <c r="J12" s="3">
        <v>11</v>
      </c>
      <c r="K12" s="3">
        <v>8</v>
      </c>
      <c r="L12" s="5">
        <v>8</v>
      </c>
      <c r="M12" s="90">
        <f t="shared" si="0"/>
        <v>59</v>
      </c>
      <c r="N12" s="90">
        <f t="shared" si="1"/>
        <v>3</v>
      </c>
      <c r="O12" s="43">
        <v>4</v>
      </c>
      <c r="P12" s="5">
        <v>0</v>
      </c>
      <c r="Q12" s="4">
        <v>0</v>
      </c>
      <c r="R12" s="2">
        <v>0</v>
      </c>
      <c r="S12" s="2">
        <v>0</v>
      </c>
      <c r="T12" s="2">
        <v>0</v>
      </c>
      <c r="U12" s="2">
        <v>2</v>
      </c>
      <c r="V12" s="2">
        <v>0</v>
      </c>
      <c r="W12" s="2">
        <v>0</v>
      </c>
      <c r="X12" s="9">
        <v>0</v>
      </c>
      <c r="Y12" s="90">
        <f t="shared" si="2"/>
        <v>6</v>
      </c>
      <c r="Z12" s="90">
        <f t="shared" si="3"/>
        <v>11</v>
      </c>
      <c r="AA12" s="97">
        <f t="shared" si="4"/>
        <v>65</v>
      </c>
      <c r="AB12" s="90">
        <f t="shared" si="5"/>
        <v>6</v>
      </c>
    </row>
    <row r="13" spans="1:28">
      <c r="A13" s="36" t="s">
        <v>70</v>
      </c>
      <c r="B13" s="34" t="s">
        <v>69</v>
      </c>
      <c r="C13" s="4">
        <v>0</v>
      </c>
      <c r="D13" s="75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5">
        <v>0</v>
      </c>
      <c r="M13" s="90">
        <f t="shared" si="0"/>
        <v>0</v>
      </c>
      <c r="N13" s="90">
        <f t="shared" si="1"/>
        <v>16</v>
      </c>
      <c r="O13" s="43">
        <v>0</v>
      </c>
      <c r="P13" s="5">
        <v>0</v>
      </c>
      <c r="Q13" s="4">
        <v>0</v>
      </c>
      <c r="R13" s="2">
        <v>0</v>
      </c>
      <c r="S13" s="2">
        <v>0</v>
      </c>
      <c r="T13" s="2">
        <v>0</v>
      </c>
      <c r="U13" s="2">
        <v>5</v>
      </c>
      <c r="V13" s="2">
        <v>0</v>
      </c>
      <c r="W13" s="2">
        <v>0</v>
      </c>
      <c r="X13" s="9">
        <v>0</v>
      </c>
      <c r="Y13" s="90">
        <f t="shared" si="2"/>
        <v>5</v>
      </c>
      <c r="Z13" s="90">
        <f t="shared" si="3"/>
        <v>12</v>
      </c>
      <c r="AA13" s="97">
        <f t="shared" si="4"/>
        <v>5</v>
      </c>
      <c r="AB13" s="90">
        <f t="shared" si="5"/>
        <v>14</v>
      </c>
    </row>
    <row r="14" spans="1:28">
      <c r="A14" s="36" t="s">
        <v>72</v>
      </c>
      <c r="B14" s="34" t="s">
        <v>71</v>
      </c>
      <c r="C14" s="4">
        <v>2</v>
      </c>
      <c r="D14" s="75">
        <v>0</v>
      </c>
      <c r="E14" s="3">
        <v>3</v>
      </c>
      <c r="F14" s="3">
        <v>0</v>
      </c>
      <c r="G14" s="3">
        <v>13</v>
      </c>
      <c r="H14" s="3">
        <v>0</v>
      </c>
      <c r="I14" s="3">
        <v>12</v>
      </c>
      <c r="J14" s="3">
        <v>0</v>
      </c>
      <c r="K14" s="3">
        <v>6</v>
      </c>
      <c r="L14" s="5">
        <v>0</v>
      </c>
      <c r="M14" s="90">
        <f t="shared" si="0"/>
        <v>36</v>
      </c>
      <c r="N14" s="90">
        <f t="shared" si="1"/>
        <v>6</v>
      </c>
      <c r="O14" s="43">
        <v>1</v>
      </c>
      <c r="P14" s="5">
        <v>0</v>
      </c>
      <c r="Q14" s="4">
        <v>2</v>
      </c>
      <c r="R14" s="2">
        <v>0</v>
      </c>
      <c r="S14" s="2">
        <v>4</v>
      </c>
      <c r="T14" s="2">
        <v>4</v>
      </c>
      <c r="U14" s="2">
        <v>0</v>
      </c>
      <c r="V14" s="2">
        <v>0</v>
      </c>
      <c r="W14" s="2">
        <v>8</v>
      </c>
      <c r="X14" s="9">
        <v>3</v>
      </c>
      <c r="Y14" s="90">
        <f t="shared" si="2"/>
        <v>22</v>
      </c>
      <c r="Z14" s="90">
        <f t="shared" si="3"/>
        <v>7</v>
      </c>
      <c r="AA14" s="97">
        <f t="shared" si="4"/>
        <v>58</v>
      </c>
      <c r="AB14" s="90">
        <f t="shared" si="5"/>
        <v>8</v>
      </c>
    </row>
    <row r="15" spans="1:28">
      <c r="A15" s="36" t="s">
        <v>74</v>
      </c>
      <c r="B15" s="34" t="s">
        <v>73</v>
      </c>
      <c r="C15" s="4">
        <v>0</v>
      </c>
      <c r="D15" s="75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5">
        <v>0</v>
      </c>
      <c r="M15" s="90">
        <f t="shared" si="0"/>
        <v>13</v>
      </c>
      <c r="N15" s="90">
        <f t="shared" si="1"/>
        <v>10</v>
      </c>
      <c r="O15" s="43">
        <v>0</v>
      </c>
      <c r="P15" s="5">
        <v>0</v>
      </c>
      <c r="Q15" s="4">
        <v>0</v>
      </c>
      <c r="R15" s="2">
        <v>0</v>
      </c>
      <c r="S15" s="2">
        <v>0</v>
      </c>
      <c r="T15" s="2">
        <v>6</v>
      </c>
      <c r="U15" s="2">
        <v>1</v>
      </c>
      <c r="V15" s="2">
        <v>0</v>
      </c>
      <c r="W15" s="2">
        <v>2</v>
      </c>
      <c r="X15" s="9">
        <v>0</v>
      </c>
      <c r="Y15" s="90">
        <f t="shared" si="2"/>
        <v>9</v>
      </c>
      <c r="Z15" s="90">
        <f t="shared" si="3"/>
        <v>10</v>
      </c>
      <c r="AA15" s="97">
        <f t="shared" si="4"/>
        <v>22</v>
      </c>
      <c r="AB15" s="90">
        <f t="shared" si="5"/>
        <v>10</v>
      </c>
    </row>
    <row r="16" spans="1:28">
      <c r="A16" s="36" t="s">
        <v>76</v>
      </c>
      <c r="B16" s="34" t="s">
        <v>75</v>
      </c>
      <c r="C16" s="4">
        <v>0</v>
      </c>
      <c r="D16" s="75">
        <v>0</v>
      </c>
      <c r="E16" s="3">
        <v>0</v>
      </c>
      <c r="F16" s="3">
        <v>3</v>
      </c>
      <c r="G16" s="3">
        <v>0</v>
      </c>
      <c r="H16" s="3">
        <v>5</v>
      </c>
      <c r="I16" s="3">
        <v>0</v>
      </c>
      <c r="J16" s="3">
        <v>0</v>
      </c>
      <c r="K16" s="3">
        <v>4</v>
      </c>
      <c r="L16" s="5">
        <v>4</v>
      </c>
      <c r="M16" s="90">
        <f t="shared" si="0"/>
        <v>16</v>
      </c>
      <c r="N16" s="90">
        <f t="shared" si="1"/>
        <v>9</v>
      </c>
      <c r="O16" s="43">
        <v>0</v>
      </c>
      <c r="P16" s="5">
        <v>12</v>
      </c>
      <c r="Q16" s="4">
        <v>0</v>
      </c>
      <c r="R16" s="2">
        <v>6</v>
      </c>
      <c r="S16" s="2">
        <v>0</v>
      </c>
      <c r="T16" s="2">
        <v>0</v>
      </c>
      <c r="U16" s="2">
        <v>0</v>
      </c>
      <c r="V16" s="2">
        <v>8</v>
      </c>
      <c r="W16" s="2">
        <v>0</v>
      </c>
      <c r="X16" s="9">
        <v>4</v>
      </c>
      <c r="Y16" s="90">
        <f t="shared" si="2"/>
        <v>30</v>
      </c>
      <c r="Z16" s="90">
        <f t="shared" si="3"/>
        <v>6</v>
      </c>
      <c r="AA16" s="97">
        <f t="shared" si="4"/>
        <v>46</v>
      </c>
      <c r="AB16" s="90">
        <f t="shared" si="5"/>
        <v>9</v>
      </c>
    </row>
    <row r="17" spans="1:28">
      <c r="A17" s="36" t="s">
        <v>78</v>
      </c>
      <c r="B17" s="34" t="s">
        <v>77</v>
      </c>
      <c r="C17" s="4">
        <v>0</v>
      </c>
      <c r="D17" s="75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5">
        <v>0</v>
      </c>
      <c r="M17" s="90">
        <f t="shared" si="0"/>
        <v>0</v>
      </c>
      <c r="N17" s="90">
        <f t="shared" si="1"/>
        <v>16</v>
      </c>
      <c r="O17" s="43">
        <v>0</v>
      </c>
      <c r="P17" s="5">
        <v>0</v>
      </c>
      <c r="Q17" s="4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9">
        <v>0</v>
      </c>
      <c r="Y17" s="90">
        <f t="shared" si="2"/>
        <v>0</v>
      </c>
      <c r="Z17" s="90">
        <f t="shared" si="3"/>
        <v>14</v>
      </c>
      <c r="AA17" s="97">
        <f t="shared" si="4"/>
        <v>0</v>
      </c>
      <c r="AB17" s="90">
        <f t="shared" si="5"/>
        <v>17</v>
      </c>
    </row>
    <row r="18" spans="1:28">
      <c r="A18" s="36" t="s">
        <v>80</v>
      </c>
      <c r="B18" s="34" t="s">
        <v>79</v>
      </c>
      <c r="C18" s="4">
        <v>0</v>
      </c>
      <c r="D18" s="75">
        <v>0</v>
      </c>
      <c r="E18" s="3">
        <v>4</v>
      </c>
      <c r="F18" s="3">
        <v>0</v>
      </c>
      <c r="G18" s="3">
        <v>0</v>
      </c>
      <c r="H18" s="3">
        <v>4</v>
      </c>
      <c r="I18" s="3">
        <v>1</v>
      </c>
      <c r="J18" s="3">
        <v>0</v>
      </c>
      <c r="K18" s="3">
        <v>1</v>
      </c>
      <c r="L18" s="5">
        <v>1</v>
      </c>
      <c r="M18" s="90">
        <f t="shared" si="0"/>
        <v>11</v>
      </c>
      <c r="N18" s="90">
        <f t="shared" si="1"/>
        <v>12</v>
      </c>
      <c r="O18" s="43">
        <v>0</v>
      </c>
      <c r="P18" s="5">
        <v>0</v>
      </c>
      <c r="Q18" s="4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9">
        <v>0</v>
      </c>
      <c r="Y18" s="90">
        <f t="shared" si="2"/>
        <v>0</v>
      </c>
      <c r="Z18" s="90">
        <f t="shared" si="3"/>
        <v>14</v>
      </c>
      <c r="AA18" s="97">
        <f t="shared" si="4"/>
        <v>11</v>
      </c>
      <c r="AB18" s="90">
        <f t="shared" si="5"/>
        <v>13</v>
      </c>
    </row>
    <row r="19" spans="1:28">
      <c r="A19" s="36" t="s">
        <v>82</v>
      </c>
      <c r="B19" s="34" t="s">
        <v>81</v>
      </c>
      <c r="C19" s="4">
        <v>8</v>
      </c>
      <c r="D19" s="75">
        <v>0</v>
      </c>
      <c r="E19" s="3">
        <v>0</v>
      </c>
      <c r="F19" s="3">
        <v>0</v>
      </c>
      <c r="G19" s="3">
        <v>6</v>
      </c>
      <c r="H19" s="3">
        <v>0</v>
      </c>
      <c r="I19" s="3">
        <v>6</v>
      </c>
      <c r="J19" s="3">
        <v>0</v>
      </c>
      <c r="K19" s="3">
        <v>0</v>
      </c>
      <c r="L19" s="5">
        <v>0</v>
      </c>
      <c r="M19" s="90">
        <f t="shared" si="0"/>
        <v>20</v>
      </c>
      <c r="N19" s="90">
        <f t="shared" si="1"/>
        <v>8</v>
      </c>
      <c r="O19" s="43">
        <v>0</v>
      </c>
      <c r="P19" s="5">
        <v>0</v>
      </c>
      <c r="Q19" s="4">
        <v>16</v>
      </c>
      <c r="R19" s="2">
        <v>0</v>
      </c>
      <c r="S19" s="2">
        <v>8</v>
      </c>
      <c r="T19" s="2">
        <v>0</v>
      </c>
      <c r="U19" s="2">
        <v>16</v>
      </c>
      <c r="V19" s="2">
        <v>0</v>
      </c>
      <c r="W19" s="2">
        <v>0</v>
      </c>
      <c r="X19" s="9">
        <v>0</v>
      </c>
      <c r="Y19" s="90">
        <f t="shared" si="2"/>
        <v>40</v>
      </c>
      <c r="Z19" s="90">
        <f t="shared" si="3"/>
        <v>5</v>
      </c>
      <c r="AA19" s="97">
        <f t="shared" si="4"/>
        <v>60</v>
      </c>
      <c r="AB19" s="90">
        <f t="shared" si="5"/>
        <v>7</v>
      </c>
    </row>
    <row r="20" spans="1:28">
      <c r="A20" s="36" t="s">
        <v>84</v>
      </c>
      <c r="B20" s="34" t="s">
        <v>83</v>
      </c>
      <c r="C20" s="4">
        <v>0</v>
      </c>
      <c r="D20" s="75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0.5</v>
      </c>
      <c r="L20" s="5">
        <v>0</v>
      </c>
      <c r="M20" s="90">
        <f t="shared" si="0"/>
        <v>0.5</v>
      </c>
      <c r="N20" s="90">
        <f t="shared" si="1"/>
        <v>15</v>
      </c>
      <c r="O20" s="43">
        <v>0</v>
      </c>
      <c r="P20" s="5">
        <v>0</v>
      </c>
      <c r="Q20" s="4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9">
        <v>0</v>
      </c>
      <c r="Y20" s="90">
        <f t="shared" si="2"/>
        <v>0</v>
      </c>
      <c r="Z20" s="90">
        <f t="shared" si="3"/>
        <v>14</v>
      </c>
      <c r="AA20" s="97">
        <f t="shared" si="4"/>
        <v>0.5</v>
      </c>
      <c r="AB20" s="90">
        <f t="shared" si="5"/>
        <v>16</v>
      </c>
    </row>
    <row r="21" spans="1:28" ht="16" thickBot="1">
      <c r="A21" s="67" t="s">
        <v>86</v>
      </c>
      <c r="B21" s="68" t="s">
        <v>85</v>
      </c>
      <c r="C21" s="45">
        <v>0</v>
      </c>
      <c r="D21" s="76">
        <v>0</v>
      </c>
      <c r="E21" s="47">
        <v>8</v>
      </c>
      <c r="F21" s="47">
        <v>0</v>
      </c>
      <c r="G21" s="47">
        <v>0</v>
      </c>
      <c r="H21" s="47">
        <v>0</v>
      </c>
      <c r="I21" s="47">
        <v>1.5</v>
      </c>
      <c r="J21" s="47">
        <v>0</v>
      </c>
      <c r="K21" s="47">
        <v>0</v>
      </c>
      <c r="L21" s="48">
        <v>0</v>
      </c>
      <c r="M21" s="90">
        <f t="shared" si="0"/>
        <v>9.5</v>
      </c>
      <c r="N21" s="90">
        <f t="shared" si="1"/>
        <v>13</v>
      </c>
      <c r="O21" s="49">
        <v>5</v>
      </c>
      <c r="P21" s="48">
        <v>0</v>
      </c>
      <c r="Q21" s="45">
        <v>1</v>
      </c>
      <c r="R21" s="50">
        <v>0</v>
      </c>
      <c r="S21" s="50">
        <v>1</v>
      </c>
      <c r="T21" s="50">
        <v>0</v>
      </c>
      <c r="U21" s="50">
        <v>4</v>
      </c>
      <c r="V21" s="50">
        <v>0</v>
      </c>
      <c r="W21" s="50">
        <v>0</v>
      </c>
      <c r="X21" s="46">
        <v>0</v>
      </c>
      <c r="Y21" s="90">
        <f t="shared" si="2"/>
        <v>11</v>
      </c>
      <c r="Z21" s="90">
        <f t="shared" si="3"/>
        <v>9</v>
      </c>
      <c r="AA21" s="97">
        <f t="shared" si="4"/>
        <v>20.5</v>
      </c>
      <c r="AB21" s="90">
        <f t="shared" si="5"/>
        <v>11</v>
      </c>
    </row>
  </sheetData>
  <mergeCells count="9">
    <mergeCell ref="Q3:Z3"/>
    <mergeCell ref="Q2:Z2"/>
    <mergeCell ref="AA2:AB3"/>
    <mergeCell ref="C2:D2"/>
    <mergeCell ref="C3:D3"/>
    <mergeCell ref="E3:N3"/>
    <mergeCell ref="E2:N2"/>
    <mergeCell ref="O2:P2"/>
    <mergeCell ref="O3:P3"/>
  </mergeCells>
  <phoneticPr fontId="7" type="noConversion"/>
  <conditionalFormatting sqref="C5:L21 AA5:AA21 O5:X21">
    <cfRule type="expression" dxfId="32" priority="5">
      <formula>MOD(ROW(),2)=1</formula>
    </cfRule>
  </conditionalFormatting>
  <conditionalFormatting sqref="A5:B21">
    <cfRule type="expression" dxfId="31" priority="4">
      <formula>MOD(ROW(),2)=1</formula>
    </cfRule>
  </conditionalFormatting>
  <conditionalFormatting sqref="M5:N21">
    <cfRule type="expression" dxfId="30" priority="3">
      <formula>MOD(ROW(),2)=1</formula>
    </cfRule>
  </conditionalFormatting>
  <conditionalFormatting sqref="Y5:Z21">
    <cfRule type="expression" dxfId="29" priority="2">
      <formula>MOD(ROW(),2)=1</formula>
    </cfRule>
  </conditionalFormatting>
  <conditionalFormatting sqref="AB5:AB21">
    <cfRule type="expression" dxfId="28" priority="1">
      <formula>MOD(ROW(),2)=1</formula>
    </cfRule>
  </conditionalFormatting>
  <pageMargins left="0.56000000000000005" right="0.56000000000000005" top="1" bottom="1" header="0.5" footer="0.5"/>
  <pageSetup scale="76" fitToHeight="0" orientation="landscape" horizontalDpi="4294967292" verticalDpi="4294967292"/>
  <headerFooter>
    <oddHeader>&amp;C&amp;"Calibri,Regular"&amp;K000000Pacific Cup 2016 Burgee Results</oddHeader>
    <oddFooter>&amp;L&amp;"Calibri,Regular"&amp;K000000Page &amp;P of &amp;N&amp;R&amp;"Calibri,Regular"&amp;K000000Printed &amp;D; &amp;T</oddFooter>
  </headerFooter>
  <extLst>
    <ext xmlns:mx="http://schemas.microsoft.com/office/mac/excel/2008/main" uri="{64002731-A6B0-56B0-2670-7721B7C09600}">
      <mx:PLV Mode="0" OnePage="0" WScale="8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20"/>
  <sheetViews>
    <sheetView workbookViewId="0">
      <selection activeCell="V18" sqref="V18"/>
    </sheetView>
  </sheetViews>
  <sheetFormatPr baseColWidth="10" defaultRowHeight="15" x14ac:dyDescent="0"/>
  <cols>
    <col min="1" max="1" width="34.83203125" bestFit="1" customWidth="1"/>
    <col min="3" max="10" width="3.5" bestFit="1" customWidth="1"/>
    <col min="11" max="12" width="3.5" customWidth="1"/>
    <col min="13" max="15" width="3.5" bestFit="1" customWidth="1"/>
    <col min="16" max="17" width="3.5" customWidth="1"/>
    <col min="18" max="18" width="3.5" bestFit="1" customWidth="1"/>
    <col min="19" max="19" width="4.5" customWidth="1"/>
    <col min="20" max="24" width="3.5" bestFit="1" customWidth="1"/>
    <col min="25" max="25" width="4.33203125" customWidth="1"/>
    <col min="26" max="26" width="3.5" bestFit="1" customWidth="1"/>
    <col min="27" max="27" width="5.83203125" style="1" customWidth="1"/>
    <col min="28" max="28" width="5.83203125" customWidth="1"/>
  </cols>
  <sheetData>
    <row r="1" spans="1:28" ht="16" thickBot="1">
      <c r="C1" s="140" t="s">
        <v>97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43" t="s">
        <v>98</v>
      </c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5" t="s">
        <v>94</v>
      </c>
      <c r="AB1" s="147" t="s">
        <v>52</v>
      </c>
    </row>
    <row r="2" spans="1:28" ht="18">
      <c r="C2" s="149" t="s">
        <v>39</v>
      </c>
      <c r="D2" s="120"/>
      <c r="E2" s="150" t="s">
        <v>40</v>
      </c>
      <c r="F2" s="120"/>
      <c r="G2" s="120"/>
      <c r="H2" s="120"/>
      <c r="I2" s="120"/>
      <c r="J2" s="120"/>
      <c r="K2" s="120"/>
      <c r="L2" s="120"/>
      <c r="M2" s="120"/>
      <c r="N2" s="120"/>
      <c r="O2" s="151" t="s">
        <v>39</v>
      </c>
      <c r="P2" s="152"/>
      <c r="Q2" s="150" t="s">
        <v>40</v>
      </c>
      <c r="R2" s="120"/>
      <c r="S2" s="120"/>
      <c r="T2" s="120"/>
      <c r="U2" s="120"/>
      <c r="V2" s="120"/>
      <c r="W2" s="120"/>
      <c r="X2" s="120"/>
      <c r="Y2" s="13"/>
      <c r="Z2" s="13"/>
      <c r="AA2" s="146"/>
      <c r="AB2" s="148"/>
    </row>
    <row r="3" spans="1:28" ht="78" thickBot="1">
      <c r="C3" s="59" t="s">
        <v>11</v>
      </c>
      <c r="D3" s="60" t="s">
        <v>12</v>
      </c>
      <c r="E3" s="23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56" t="s">
        <v>94</v>
      </c>
      <c r="N3" s="53" t="s">
        <v>52</v>
      </c>
      <c r="O3" s="61" t="s">
        <v>11</v>
      </c>
      <c r="P3" s="60" t="s">
        <v>12</v>
      </c>
      <c r="Q3" s="23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 t="s">
        <v>19</v>
      </c>
      <c r="X3" s="7" t="s">
        <v>20</v>
      </c>
      <c r="Y3" s="56" t="s">
        <v>94</v>
      </c>
      <c r="Z3" s="53" t="s">
        <v>52</v>
      </c>
      <c r="AA3" s="146"/>
      <c r="AB3" s="148"/>
    </row>
    <row r="4" spans="1:28">
      <c r="A4" s="65" t="s">
        <v>54</v>
      </c>
      <c r="B4" s="66" t="s">
        <v>53</v>
      </c>
      <c r="C4" s="10">
        <v>4</v>
      </c>
      <c r="D4" s="11">
        <v>16</v>
      </c>
      <c r="E4" s="10">
        <v>6</v>
      </c>
      <c r="F4" s="16">
        <v>0</v>
      </c>
      <c r="G4" s="16">
        <v>16</v>
      </c>
      <c r="H4" s="16">
        <v>3</v>
      </c>
      <c r="I4" s="16">
        <v>5</v>
      </c>
      <c r="J4" s="16">
        <v>4</v>
      </c>
      <c r="K4" s="16">
        <v>3</v>
      </c>
      <c r="L4" s="16">
        <v>17</v>
      </c>
      <c r="M4" s="90">
        <f>SUM(C4:L4)</f>
        <v>74</v>
      </c>
      <c r="N4" s="90">
        <f>_xlfn.RANK.EQ(M4,M$4:M$20)</f>
        <v>2</v>
      </c>
      <c r="O4" s="58">
        <v>7</v>
      </c>
      <c r="P4" s="16">
        <v>13</v>
      </c>
      <c r="Q4" s="16">
        <v>5</v>
      </c>
      <c r="R4" s="11">
        <v>24</v>
      </c>
      <c r="S4" s="11">
        <v>7</v>
      </c>
      <c r="T4" s="11">
        <v>16</v>
      </c>
      <c r="U4" s="11">
        <v>8</v>
      </c>
      <c r="V4" s="11">
        <v>20</v>
      </c>
      <c r="W4" s="11">
        <v>13</v>
      </c>
      <c r="X4" s="12">
        <v>19</v>
      </c>
      <c r="Y4" s="90">
        <f>SUM(O4:X4)</f>
        <v>132</v>
      </c>
      <c r="Z4" s="90">
        <f>_xlfn.RANK.EQ(Y4,Y$4:Y$20)</f>
        <v>1</v>
      </c>
      <c r="AA4" s="62">
        <f>M4+Y4</f>
        <v>206</v>
      </c>
      <c r="AB4" s="63">
        <f>_xlfn.RANK.EQ(AA4,AA$4:AA$20)</f>
        <v>1</v>
      </c>
    </row>
    <row r="5" spans="1:28">
      <c r="A5" s="36" t="s">
        <v>56</v>
      </c>
      <c r="B5" s="34" t="s">
        <v>55</v>
      </c>
      <c r="C5" s="4">
        <v>1</v>
      </c>
      <c r="D5" s="2">
        <v>0</v>
      </c>
      <c r="E5" s="3">
        <v>0</v>
      </c>
      <c r="F5" s="3">
        <v>0</v>
      </c>
      <c r="G5" s="3">
        <v>0</v>
      </c>
      <c r="H5" s="3">
        <v>0</v>
      </c>
      <c r="I5" s="3">
        <v>2</v>
      </c>
      <c r="J5" s="3">
        <v>0</v>
      </c>
      <c r="K5" s="3">
        <v>1</v>
      </c>
      <c r="L5" s="3">
        <v>0</v>
      </c>
      <c r="M5" s="90">
        <f t="shared" ref="M5:M20" si="0">SUM(C5:L5)</f>
        <v>4</v>
      </c>
      <c r="N5" s="90">
        <f t="shared" ref="N5:N20" si="1">_xlfn.RANK.EQ(M5,M$4:M$20)</f>
        <v>10</v>
      </c>
      <c r="O5" s="43">
        <v>0</v>
      </c>
      <c r="P5" s="3">
        <v>0</v>
      </c>
      <c r="Q5" s="3">
        <v>25</v>
      </c>
      <c r="R5" s="2">
        <v>0</v>
      </c>
      <c r="S5" s="2">
        <v>18</v>
      </c>
      <c r="T5" s="2">
        <v>0</v>
      </c>
      <c r="U5" s="2">
        <v>19</v>
      </c>
      <c r="V5" s="2">
        <v>0</v>
      </c>
      <c r="W5" s="2">
        <v>17</v>
      </c>
      <c r="X5" s="9">
        <v>5</v>
      </c>
      <c r="Y5" s="90">
        <f t="shared" ref="Y5:Y20" si="2">SUM(O5:X5)</f>
        <v>84</v>
      </c>
      <c r="Z5" s="90">
        <f t="shared" ref="Z5:Z20" si="3">_xlfn.RANK.EQ(Y5,Y$4:Y$20)</f>
        <v>2</v>
      </c>
      <c r="AA5" s="62">
        <f t="shared" ref="AA5:AA20" si="4">M5+Y5</f>
        <v>88</v>
      </c>
      <c r="AB5" s="63">
        <f t="shared" ref="AB5:AB20" si="5">_xlfn.RANK.EQ(AA5,AA$4:AA$20)</f>
        <v>3</v>
      </c>
    </row>
    <row r="6" spans="1:28">
      <c r="A6" s="36" t="s">
        <v>58</v>
      </c>
      <c r="B6" s="34" t="s">
        <v>57</v>
      </c>
      <c r="C6" s="4">
        <v>0</v>
      </c>
      <c r="D6" s="2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90">
        <f t="shared" si="0"/>
        <v>2</v>
      </c>
      <c r="N6" s="90">
        <f t="shared" si="1"/>
        <v>11</v>
      </c>
      <c r="O6" s="43">
        <v>33</v>
      </c>
      <c r="P6" s="3">
        <v>5</v>
      </c>
      <c r="Q6" s="3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90">
        <f t="shared" si="2"/>
        <v>39</v>
      </c>
      <c r="Z6" s="90">
        <f t="shared" si="3"/>
        <v>4</v>
      </c>
      <c r="AA6" s="62">
        <f t="shared" si="4"/>
        <v>41</v>
      </c>
      <c r="AB6" s="63">
        <f t="shared" si="5"/>
        <v>9</v>
      </c>
    </row>
    <row r="7" spans="1:28">
      <c r="A7" s="36" t="s">
        <v>60</v>
      </c>
      <c r="B7" s="34" t="s">
        <v>59</v>
      </c>
      <c r="C7" s="4">
        <v>0</v>
      </c>
      <c r="D7" s="2">
        <v>0</v>
      </c>
      <c r="E7" s="3">
        <v>0</v>
      </c>
      <c r="F7" s="3">
        <v>0</v>
      </c>
      <c r="G7" s="3">
        <v>6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90">
        <f t="shared" si="0"/>
        <v>6</v>
      </c>
      <c r="N7" s="90">
        <f t="shared" si="1"/>
        <v>9</v>
      </c>
      <c r="O7" s="43">
        <v>0</v>
      </c>
      <c r="P7" s="3">
        <v>0</v>
      </c>
      <c r="Q7" s="3">
        <v>0</v>
      </c>
      <c r="R7" s="2">
        <v>0</v>
      </c>
      <c r="S7" s="2">
        <v>0</v>
      </c>
      <c r="T7" s="2">
        <v>7</v>
      </c>
      <c r="U7" s="2">
        <v>0</v>
      </c>
      <c r="V7" s="2">
        <v>0</v>
      </c>
      <c r="W7" s="2">
        <v>0</v>
      </c>
      <c r="X7" s="2">
        <v>0</v>
      </c>
      <c r="Y7" s="90">
        <f t="shared" si="2"/>
        <v>7</v>
      </c>
      <c r="Z7" s="90">
        <f t="shared" si="3"/>
        <v>11</v>
      </c>
      <c r="AA7" s="62">
        <f t="shared" si="4"/>
        <v>13</v>
      </c>
      <c r="AB7" s="63">
        <f t="shared" si="5"/>
        <v>12</v>
      </c>
    </row>
    <row r="8" spans="1:28">
      <c r="A8" s="36" t="s">
        <v>62</v>
      </c>
      <c r="B8" s="34" t="s">
        <v>61</v>
      </c>
      <c r="C8" s="4">
        <v>0</v>
      </c>
      <c r="D8" s="2">
        <v>0</v>
      </c>
      <c r="E8" s="3">
        <v>0</v>
      </c>
      <c r="F8" s="3">
        <v>13</v>
      </c>
      <c r="G8" s="3">
        <v>0</v>
      </c>
      <c r="H8" s="3">
        <v>16</v>
      </c>
      <c r="I8" s="3">
        <v>0</v>
      </c>
      <c r="J8" s="3">
        <v>16</v>
      </c>
      <c r="K8" s="3">
        <v>0</v>
      </c>
      <c r="L8" s="3">
        <v>8</v>
      </c>
      <c r="M8" s="90">
        <f t="shared" si="0"/>
        <v>53</v>
      </c>
      <c r="N8" s="90">
        <f t="shared" si="1"/>
        <v>3</v>
      </c>
      <c r="O8" s="43">
        <v>0</v>
      </c>
      <c r="P8" s="3">
        <v>0</v>
      </c>
      <c r="Q8" s="3">
        <v>5</v>
      </c>
      <c r="R8" s="2">
        <v>4</v>
      </c>
      <c r="S8" s="2">
        <v>2.5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90">
        <f t="shared" si="2"/>
        <v>12.5</v>
      </c>
      <c r="Z8" s="90">
        <f t="shared" si="3"/>
        <v>9</v>
      </c>
      <c r="AA8" s="62">
        <f t="shared" si="4"/>
        <v>65.5</v>
      </c>
      <c r="AB8" s="63">
        <f t="shared" si="5"/>
        <v>7</v>
      </c>
    </row>
    <row r="9" spans="1:28">
      <c r="A9" s="36" t="s">
        <v>64</v>
      </c>
      <c r="B9" s="34" t="s">
        <v>63</v>
      </c>
      <c r="C9" s="4">
        <v>0</v>
      </c>
      <c r="D9" s="2">
        <v>0</v>
      </c>
      <c r="E9" s="3">
        <v>0</v>
      </c>
      <c r="F9" s="3">
        <v>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90">
        <f t="shared" si="0"/>
        <v>2</v>
      </c>
      <c r="N9" s="90">
        <f t="shared" si="1"/>
        <v>11</v>
      </c>
      <c r="O9" s="43">
        <v>0</v>
      </c>
      <c r="P9" s="3">
        <v>0</v>
      </c>
      <c r="Q9" s="3">
        <v>21</v>
      </c>
      <c r="R9" s="2">
        <v>2</v>
      </c>
      <c r="S9" s="2">
        <v>7</v>
      </c>
      <c r="T9" s="2">
        <v>0</v>
      </c>
      <c r="U9" s="2">
        <v>9</v>
      </c>
      <c r="V9" s="2">
        <v>0</v>
      </c>
      <c r="W9" s="2">
        <v>0</v>
      </c>
      <c r="X9" s="2">
        <v>0</v>
      </c>
      <c r="Y9" s="90">
        <f t="shared" si="2"/>
        <v>39</v>
      </c>
      <c r="Z9" s="90">
        <f t="shared" si="3"/>
        <v>4</v>
      </c>
      <c r="AA9" s="62">
        <f t="shared" si="4"/>
        <v>41</v>
      </c>
      <c r="AB9" s="63">
        <f t="shared" si="5"/>
        <v>9</v>
      </c>
    </row>
    <row r="10" spans="1:28">
      <c r="A10" s="36" t="s">
        <v>66</v>
      </c>
      <c r="B10" s="34" t="s">
        <v>65</v>
      </c>
      <c r="C10" s="4">
        <v>16</v>
      </c>
      <c r="D10" s="2">
        <v>0</v>
      </c>
      <c r="E10" s="3">
        <v>0</v>
      </c>
      <c r="F10" s="3">
        <v>4</v>
      </c>
      <c r="G10" s="3">
        <v>0</v>
      </c>
      <c r="H10" s="3">
        <v>2</v>
      </c>
      <c r="I10" s="3">
        <v>0</v>
      </c>
      <c r="J10" s="3">
        <v>3</v>
      </c>
      <c r="K10" s="3">
        <v>8</v>
      </c>
      <c r="L10" s="3">
        <v>2</v>
      </c>
      <c r="M10" s="90">
        <f t="shared" si="0"/>
        <v>35</v>
      </c>
      <c r="N10" s="90">
        <f t="shared" si="1"/>
        <v>7</v>
      </c>
      <c r="O10" s="43">
        <v>5</v>
      </c>
      <c r="P10" s="3">
        <v>6</v>
      </c>
      <c r="Q10" s="3">
        <v>2</v>
      </c>
      <c r="R10" s="2">
        <v>5</v>
      </c>
      <c r="S10" s="2">
        <v>0</v>
      </c>
      <c r="T10" s="2">
        <v>8</v>
      </c>
      <c r="U10" s="2">
        <v>7</v>
      </c>
      <c r="V10" s="2">
        <v>6</v>
      </c>
      <c r="W10" s="2">
        <v>1</v>
      </c>
      <c r="X10" s="9">
        <v>8</v>
      </c>
      <c r="Y10" s="90">
        <f t="shared" si="2"/>
        <v>48</v>
      </c>
      <c r="Z10" s="90">
        <f t="shared" si="3"/>
        <v>3</v>
      </c>
      <c r="AA10" s="62">
        <f t="shared" si="4"/>
        <v>83</v>
      </c>
      <c r="AB10" s="63">
        <f t="shared" si="5"/>
        <v>4</v>
      </c>
    </row>
    <row r="11" spans="1:28">
      <c r="A11" s="36" t="s">
        <v>68</v>
      </c>
      <c r="B11" s="34" t="s">
        <v>67</v>
      </c>
      <c r="C11" s="4">
        <v>0</v>
      </c>
      <c r="D11" s="2">
        <v>0</v>
      </c>
      <c r="E11" s="4">
        <v>11</v>
      </c>
      <c r="F11" s="3">
        <v>0</v>
      </c>
      <c r="G11" s="3">
        <v>8</v>
      </c>
      <c r="H11" s="3">
        <v>0</v>
      </c>
      <c r="I11" s="3">
        <v>8</v>
      </c>
      <c r="J11" s="3">
        <v>0</v>
      </c>
      <c r="K11" s="3">
        <v>4</v>
      </c>
      <c r="L11" s="3">
        <v>4</v>
      </c>
      <c r="M11" s="90">
        <f t="shared" si="0"/>
        <v>35</v>
      </c>
      <c r="N11" s="90">
        <f t="shared" si="1"/>
        <v>7</v>
      </c>
      <c r="O11" s="43">
        <v>0</v>
      </c>
      <c r="P11" s="3">
        <v>0</v>
      </c>
      <c r="Q11" s="3">
        <v>0</v>
      </c>
      <c r="R11" s="2">
        <v>3</v>
      </c>
      <c r="S11" s="2">
        <v>0</v>
      </c>
      <c r="T11" s="2">
        <v>0</v>
      </c>
      <c r="U11" s="2">
        <v>0</v>
      </c>
      <c r="V11" s="2">
        <v>0</v>
      </c>
      <c r="W11" s="2">
        <v>3</v>
      </c>
      <c r="X11" s="9">
        <v>4</v>
      </c>
      <c r="Y11" s="90">
        <f t="shared" si="2"/>
        <v>10</v>
      </c>
      <c r="Z11" s="90">
        <f t="shared" si="3"/>
        <v>10</v>
      </c>
      <c r="AA11" s="62">
        <f t="shared" si="4"/>
        <v>45</v>
      </c>
      <c r="AB11" s="63">
        <f t="shared" si="5"/>
        <v>8</v>
      </c>
    </row>
    <row r="12" spans="1:28">
      <c r="A12" s="36" t="s">
        <v>70</v>
      </c>
      <c r="B12" s="34" t="s">
        <v>69</v>
      </c>
      <c r="C12" s="4">
        <v>0</v>
      </c>
      <c r="D12" s="2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90">
        <f t="shared" si="0"/>
        <v>0</v>
      </c>
      <c r="N12" s="90">
        <f t="shared" si="1"/>
        <v>13</v>
      </c>
      <c r="O12" s="43">
        <v>0</v>
      </c>
      <c r="P12" s="3">
        <v>0</v>
      </c>
      <c r="Q12" s="3">
        <v>0</v>
      </c>
      <c r="R12" s="2">
        <v>6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90">
        <f t="shared" si="2"/>
        <v>6</v>
      </c>
      <c r="Z12" s="90">
        <f t="shared" si="3"/>
        <v>12</v>
      </c>
      <c r="AA12" s="62">
        <f t="shared" si="4"/>
        <v>6</v>
      </c>
      <c r="AB12" s="63">
        <f t="shared" si="5"/>
        <v>13</v>
      </c>
    </row>
    <row r="13" spans="1:28">
      <c r="A13" s="36" t="s">
        <v>72</v>
      </c>
      <c r="B13" s="34" t="s">
        <v>71</v>
      </c>
      <c r="C13" s="4">
        <v>19</v>
      </c>
      <c r="D13" s="2">
        <v>0</v>
      </c>
      <c r="E13" s="4">
        <v>3</v>
      </c>
      <c r="F13" s="3">
        <v>0</v>
      </c>
      <c r="G13" s="3">
        <v>4</v>
      </c>
      <c r="H13" s="3">
        <v>0</v>
      </c>
      <c r="I13" s="3">
        <v>6</v>
      </c>
      <c r="J13" s="3">
        <v>0</v>
      </c>
      <c r="K13" s="3">
        <v>6</v>
      </c>
      <c r="L13" s="3">
        <v>0</v>
      </c>
      <c r="M13" s="90">
        <f t="shared" si="0"/>
        <v>38</v>
      </c>
      <c r="N13" s="90">
        <f t="shared" si="1"/>
        <v>6</v>
      </c>
      <c r="O13" s="43">
        <v>0</v>
      </c>
      <c r="P13" s="3">
        <v>0</v>
      </c>
      <c r="Q13" s="3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90">
        <f t="shared" si="2"/>
        <v>0</v>
      </c>
      <c r="Z13" s="90">
        <f t="shared" si="3"/>
        <v>14</v>
      </c>
      <c r="AA13" s="62">
        <f t="shared" si="4"/>
        <v>38</v>
      </c>
      <c r="AB13" s="63">
        <f t="shared" si="5"/>
        <v>11</v>
      </c>
    </row>
    <row r="14" spans="1:28">
      <c r="A14" s="36" t="s">
        <v>74</v>
      </c>
      <c r="B14" s="34" t="s">
        <v>73</v>
      </c>
      <c r="C14" s="4">
        <v>0</v>
      </c>
      <c r="D14" s="2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90">
        <f t="shared" si="0"/>
        <v>0</v>
      </c>
      <c r="N14" s="90">
        <f t="shared" si="1"/>
        <v>13</v>
      </c>
      <c r="O14" s="43">
        <v>0</v>
      </c>
      <c r="P14" s="3">
        <v>0</v>
      </c>
      <c r="Q14" s="3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6">
        <v>0</v>
      </c>
      <c r="X14" s="2">
        <v>0</v>
      </c>
      <c r="Y14" s="90">
        <f t="shared" si="2"/>
        <v>0</v>
      </c>
      <c r="Z14" s="90">
        <f t="shared" si="3"/>
        <v>14</v>
      </c>
      <c r="AA14" s="62">
        <f t="shared" si="4"/>
        <v>0</v>
      </c>
      <c r="AB14" s="63">
        <f t="shared" si="5"/>
        <v>15</v>
      </c>
    </row>
    <row r="15" spans="1:28">
      <c r="A15" s="36" t="s">
        <v>76</v>
      </c>
      <c r="B15" s="34" t="s">
        <v>75</v>
      </c>
      <c r="C15" s="4">
        <v>0</v>
      </c>
      <c r="D15" s="2">
        <v>8</v>
      </c>
      <c r="E15" s="3">
        <v>0</v>
      </c>
      <c r="F15" s="3">
        <v>12</v>
      </c>
      <c r="G15" s="3">
        <v>0</v>
      </c>
      <c r="H15" s="3">
        <v>9</v>
      </c>
      <c r="I15" s="3">
        <v>0</v>
      </c>
      <c r="J15" s="3">
        <v>9</v>
      </c>
      <c r="K15" s="3">
        <v>0</v>
      </c>
      <c r="L15" s="3">
        <v>6</v>
      </c>
      <c r="M15" s="90">
        <f t="shared" si="0"/>
        <v>44</v>
      </c>
      <c r="N15" s="90">
        <f t="shared" si="1"/>
        <v>4</v>
      </c>
      <c r="O15" s="43">
        <v>0</v>
      </c>
      <c r="P15" s="3">
        <v>4</v>
      </c>
      <c r="Q15" s="3">
        <v>0</v>
      </c>
      <c r="R15" s="2">
        <v>0</v>
      </c>
      <c r="S15" s="2">
        <v>0</v>
      </c>
      <c r="T15" s="2">
        <v>1</v>
      </c>
      <c r="U15" s="2">
        <v>2</v>
      </c>
      <c r="V15" s="2">
        <v>5</v>
      </c>
      <c r="W15" s="2">
        <v>4</v>
      </c>
      <c r="X15" s="9">
        <v>6</v>
      </c>
      <c r="Y15" s="90">
        <f t="shared" si="2"/>
        <v>22</v>
      </c>
      <c r="Z15" s="90">
        <f t="shared" si="3"/>
        <v>8</v>
      </c>
      <c r="AA15" s="62">
        <f t="shared" si="4"/>
        <v>66</v>
      </c>
      <c r="AB15" s="63">
        <f t="shared" si="5"/>
        <v>6</v>
      </c>
    </row>
    <row r="16" spans="1:28">
      <c r="A16" s="36" t="s">
        <v>78</v>
      </c>
      <c r="B16" s="34" t="s">
        <v>77</v>
      </c>
      <c r="C16" s="4">
        <v>0</v>
      </c>
      <c r="D16" s="2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90">
        <f t="shared" si="0"/>
        <v>0</v>
      </c>
      <c r="N16" s="90">
        <f t="shared" si="1"/>
        <v>13</v>
      </c>
      <c r="O16" s="43">
        <v>0</v>
      </c>
      <c r="P16" s="3">
        <v>0</v>
      </c>
      <c r="Q16" s="3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90">
        <f t="shared" si="2"/>
        <v>0</v>
      </c>
      <c r="Z16" s="90">
        <f t="shared" si="3"/>
        <v>14</v>
      </c>
      <c r="AA16" s="62">
        <f t="shared" si="4"/>
        <v>0</v>
      </c>
      <c r="AB16" s="63">
        <f t="shared" si="5"/>
        <v>15</v>
      </c>
    </row>
    <row r="17" spans="1:28">
      <c r="A17" s="36" t="s">
        <v>80</v>
      </c>
      <c r="B17" s="34" t="s">
        <v>79</v>
      </c>
      <c r="C17" s="4">
        <v>0</v>
      </c>
      <c r="D17" s="2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90">
        <f t="shared" si="0"/>
        <v>0</v>
      </c>
      <c r="N17" s="90">
        <f t="shared" si="1"/>
        <v>13</v>
      </c>
      <c r="O17" s="43">
        <v>0</v>
      </c>
      <c r="P17" s="3">
        <v>0</v>
      </c>
      <c r="Q17" s="3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90">
        <f t="shared" si="2"/>
        <v>0</v>
      </c>
      <c r="Z17" s="90">
        <f t="shared" si="3"/>
        <v>14</v>
      </c>
      <c r="AA17" s="62">
        <f t="shared" si="4"/>
        <v>0</v>
      </c>
      <c r="AB17" s="63">
        <f t="shared" si="5"/>
        <v>15</v>
      </c>
    </row>
    <row r="18" spans="1:28">
      <c r="A18" s="36" t="s">
        <v>82</v>
      </c>
      <c r="B18" s="34" t="s">
        <v>81</v>
      </c>
      <c r="C18" s="4">
        <v>0</v>
      </c>
      <c r="D18" s="2">
        <v>0</v>
      </c>
      <c r="E18" s="4">
        <v>5</v>
      </c>
      <c r="F18" s="3">
        <v>6</v>
      </c>
      <c r="G18" s="3">
        <v>2</v>
      </c>
      <c r="H18" s="3">
        <v>8</v>
      </c>
      <c r="I18" s="3">
        <v>4</v>
      </c>
      <c r="J18" s="3">
        <v>6</v>
      </c>
      <c r="K18" s="3">
        <v>5</v>
      </c>
      <c r="L18" s="3">
        <v>5</v>
      </c>
      <c r="M18" s="90">
        <f t="shared" si="0"/>
        <v>41</v>
      </c>
      <c r="N18" s="90">
        <f t="shared" si="1"/>
        <v>5</v>
      </c>
      <c r="O18" s="43">
        <v>0</v>
      </c>
      <c r="P18" s="3">
        <v>0</v>
      </c>
      <c r="Q18" s="3">
        <v>9</v>
      </c>
      <c r="R18" s="2">
        <v>0</v>
      </c>
      <c r="S18" s="2">
        <v>8</v>
      </c>
      <c r="T18" s="2">
        <v>5</v>
      </c>
      <c r="U18" s="2">
        <v>0</v>
      </c>
      <c r="V18" s="2">
        <v>0</v>
      </c>
      <c r="W18" s="2">
        <v>6</v>
      </c>
      <c r="X18" s="2">
        <v>0</v>
      </c>
      <c r="Y18" s="90">
        <f t="shared" si="2"/>
        <v>28</v>
      </c>
      <c r="Z18" s="90">
        <f t="shared" si="3"/>
        <v>7</v>
      </c>
      <c r="AA18" s="62">
        <f t="shared" si="4"/>
        <v>69</v>
      </c>
      <c r="AB18" s="63">
        <f t="shared" si="5"/>
        <v>5</v>
      </c>
    </row>
    <row r="19" spans="1:28">
      <c r="A19" s="36" t="s">
        <v>84</v>
      </c>
      <c r="B19" s="34" t="s">
        <v>83</v>
      </c>
      <c r="C19" s="4">
        <v>5</v>
      </c>
      <c r="D19" s="2">
        <v>11</v>
      </c>
      <c r="E19" s="4">
        <v>20</v>
      </c>
      <c r="F19" s="3">
        <v>0</v>
      </c>
      <c r="G19" s="3">
        <v>9</v>
      </c>
      <c r="H19" s="3">
        <v>6</v>
      </c>
      <c r="I19" s="3">
        <v>19</v>
      </c>
      <c r="J19" s="3">
        <v>5</v>
      </c>
      <c r="K19" s="3">
        <v>18</v>
      </c>
      <c r="L19" s="3">
        <v>3</v>
      </c>
      <c r="M19" s="90">
        <f t="shared" si="0"/>
        <v>96</v>
      </c>
      <c r="N19" s="90">
        <f t="shared" si="1"/>
        <v>1</v>
      </c>
      <c r="O19" s="43">
        <v>0</v>
      </c>
      <c r="P19" s="3">
        <v>17</v>
      </c>
      <c r="Q19" s="3">
        <v>0</v>
      </c>
      <c r="R19" s="2">
        <v>0</v>
      </c>
      <c r="S19" s="2">
        <v>0</v>
      </c>
      <c r="T19" s="2">
        <v>6</v>
      </c>
      <c r="U19" s="2">
        <v>0</v>
      </c>
      <c r="V19" s="2">
        <v>8</v>
      </c>
      <c r="W19" s="2">
        <v>0</v>
      </c>
      <c r="X19" s="2">
        <v>0</v>
      </c>
      <c r="Y19" s="90">
        <f t="shared" si="2"/>
        <v>31</v>
      </c>
      <c r="Z19" s="90">
        <f t="shared" si="3"/>
        <v>6</v>
      </c>
      <c r="AA19" s="62">
        <f t="shared" si="4"/>
        <v>127</v>
      </c>
      <c r="AB19" s="63">
        <f t="shared" si="5"/>
        <v>2</v>
      </c>
    </row>
    <row r="20" spans="1:28" ht="16" thickBot="1">
      <c r="A20" s="67" t="s">
        <v>86</v>
      </c>
      <c r="B20" s="68" t="s">
        <v>85</v>
      </c>
      <c r="C20" s="45">
        <v>0</v>
      </c>
      <c r="D20" s="50">
        <v>0</v>
      </c>
      <c r="E20" s="3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90">
        <f t="shared" si="0"/>
        <v>0</v>
      </c>
      <c r="N20" s="90">
        <f t="shared" si="1"/>
        <v>13</v>
      </c>
      <c r="O20" s="49">
        <v>0</v>
      </c>
      <c r="P20" s="47">
        <v>0</v>
      </c>
      <c r="Q20" s="47">
        <v>0</v>
      </c>
      <c r="R20" s="50">
        <v>0</v>
      </c>
      <c r="S20" s="50">
        <v>2.5</v>
      </c>
      <c r="T20" s="50">
        <v>0</v>
      </c>
      <c r="U20" s="50">
        <v>0</v>
      </c>
      <c r="V20" s="2">
        <v>0</v>
      </c>
      <c r="W20" s="50">
        <v>0</v>
      </c>
      <c r="X20" s="2">
        <v>0</v>
      </c>
      <c r="Y20" s="90">
        <f t="shared" si="2"/>
        <v>2.5</v>
      </c>
      <c r="Z20" s="90">
        <f t="shared" si="3"/>
        <v>13</v>
      </c>
      <c r="AA20" s="62">
        <f t="shared" si="4"/>
        <v>2.5</v>
      </c>
      <c r="AB20" s="63">
        <f t="shared" si="5"/>
        <v>14</v>
      </c>
    </row>
  </sheetData>
  <mergeCells count="8">
    <mergeCell ref="C1:N1"/>
    <mergeCell ref="O1:Z1"/>
    <mergeCell ref="AA1:AA3"/>
    <mergeCell ref="AB1:AB3"/>
    <mergeCell ref="C2:D2"/>
    <mergeCell ref="E2:N2"/>
    <mergeCell ref="Q2:X2"/>
    <mergeCell ref="O2:P2"/>
  </mergeCells>
  <phoneticPr fontId="7" type="noConversion"/>
  <conditionalFormatting sqref="C4:L20 O4:X20">
    <cfRule type="expression" dxfId="27" priority="5">
      <formula>MOD(ROW(),2)=1</formula>
    </cfRule>
  </conditionalFormatting>
  <conditionalFormatting sqref="A4:B20">
    <cfRule type="expression" dxfId="26" priority="4">
      <formula>MOD(ROW(),2)=1</formula>
    </cfRule>
  </conditionalFormatting>
  <conditionalFormatting sqref="M4:N20">
    <cfRule type="expression" dxfId="25" priority="3">
      <formula>MOD(ROW(),2)=1</formula>
    </cfRule>
  </conditionalFormatting>
  <conditionalFormatting sqref="Y4:Z20">
    <cfRule type="expression" dxfId="24" priority="1">
      <formula>MOD(ROW(),2)=1</formula>
    </cfRule>
  </conditionalFormatting>
  <pageMargins left="0.56000000000000005" right="0.56000000000000005" top="1" bottom="1" header="0.5" footer="0.5"/>
  <pageSetup scale="82" fitToHeight="0" orientation="landscape" horizontalDpi="4294967292" verticalDpi="4294967292"/>
  <headerFooter>
    <oddHeader>&amp;C&amp;"Calibri,Regular"&amp;K000000Pacific Cup 2016 Burgee Results</oddHeader>
    <oddFooter>&amp;L&amp;"Calibri,Regular"&amp;K000000Page &amp;P of &amp;N&amp;R&amp;"Calibri,Regular"&amp;K000000Printed &amp;D; &amp;T</oddFooter>
  </headerFooter>
  <extLst>
    <ext xmlns:mx="http://schemas.microsoft.com/office/mac/excel/2008/main" uri="{64002731-A6B0-56B0-2670-7721B7C09600}">
      <mx:PLV Mode="0" OnePage="0" WScale="8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22"/>
  <sheetViews>
    <sheetView tabSelected="1" workbookViewId="0">
      <pane xSplit="2" ySplit="4" topLeftCell="C5" activePane="bottomRight" state="frozen"/>
      <selection activeCell="V18" sqref="V18"/>
      <selection pane="topRight" activeCell="V18" sqref="V18"/>
      <selection pane="bottomLeft" activeCell="V18" sqref="V18"/>
      <selection pane="bottomRight" activeCell="AD23" sqref="AD23"/>
    </sheetView>
  </sheetViews>
  <sheetFormatPr baseColWidth="10" defaultRowHeight="15" x14ac:dyDescent="0"/>
  <cols>
    <col min="1" max="1" width="34.83203125" bestFit="1" customWidth="1"/>
    <col min="3" max="7" width="3.5" bestFit="1" customWidth="1"/>
    <col min="8" max="17" width="3.5" customWidth="1"/>
    <col min="18" max="31" width="3.5" bestFit="1" customWidth="1"/>
    <col min="32" max="32" width="4.1640625" bestFit="1" customWidth="1"/>
    <col min="33" max="33" width="5.33203125" bestFit="1" customWidth="1"/>
    <col min="34" max="36" width="5.83203125" customWidth="1"/>
    <col min="37" max="39" width="3.5" customWidth="1"/>
  </cols>
  <sheetData>
    <row r="1" spans="1:39" ht="16" thickBot="1"/>
    <row r="2" spans="1:39" ht="18" customHeight="1">
      <c r="C2" s="124" t="s">
        <v>99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65" t="s">
        <v>100</v>
      </c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66"/>
      <c r="AF2" s="14"/>
      <c r="AG2" s="15"/>
      <c r="AH2" s="145" t="s">
        <v>94</v>
      </c>
      <c r="AI2" s="147" t="s">
        <v>52</v>
      </c>
      <c r="AK2" s="153" t="s">
        <v>43</v>
      </c>
      <c r="AL2" s="154"/>
      <c r="AM2" s="155"/>
    </row>
    <row r="3" spans="1:39" ht="18" customHeight="1">
      <c r="C3" s="164" t="s">
        <v>41</v>
      </c>
      <c r="D3" s="116"/>
      <c r="E3" s="116"/>
      <c r="F3" s="116"/>
      <c r="G3" s="116"/>
      <c r="H3" s="116"/>
      <c r="I3" s="167" t="s">
        <v>42</v>
      </c>
      <c r="J3" s="116"/>
      <c r="K3" s="116"/>
      <c r="L3" s="116"/>
      <c r="M3" s="116"/>
      <c r="N3" s="116"/>
      <c r="O3" s="116"/>
      <c r="P3" s="116"/>
      <c r="Q3" s="70"/>
      <c r="R3" s="71"/>
      <c r="S3" s="159" t="s">
        <v>41</v>
      </c>
      <c r="T3" s="160"/>
      <c r="U3" s="160"/>
      <c r="V3" s="160"/>
      <c r="W3" s="160"/>
      <c r="X3" s="161"/>
      <c r="Y3" s="162" t="s">
        <v>42</v>
      </c>
      <c r="Z3" s="116"/>
      <c r="AA3" s="116"/>
      <c r="AB3" s="116"/>
      <c r="AC3" s="116"/>
      <c r="AD3" s="116"/>
      <c r="AE3" s="163"/>
      <c r="AF3" s="38"/>
      <c r="AG3" s="72"/>
      <c r="AH3" s="146"/>
      <c r="AI3" s="148"/>
      <c r="AK3" s="156"/>
      <c r="AL3" s="157"/>
      <c r="AM3" s="158"/>
    </row>
    <row r="4" spans="1:39" ht="94" thickBot="1">
      <c r="C4" s="73" t="s">
        <v>21</v>
      </c>
      <c r="D4" s="24" t="s">
        <v>22</v>
      </c>
      <c r="E4" s="24" t="s">
        <v>23</v>
      </c>
      <c r="F4" s="24" t="s">
        <v>24</v>
      </c>
      <c r="G4" s="24" t="s">
        <v>25</v>
      </c>
      <c r="H4" s="24" t="s">
        <v>26</v>
      </c>
      <c r="I4" s="25" t="s">
        <v>27</v>
      </c>
      <c r="J4" s="26" t="s">
        <v>28</v>
      </c>
      <c r="K4" s="26" t="s">
        <v>29</v>
      </c>
      <c r="L4" s="26" t="s">
        <v>30</v>
      </c>
      <c r="M4" s="26" t="s">
        <v>31</v>
      </c>
      <c r="N4" s="26" t="s">
        <v>32</v>
      </c>
      <c r="O4" s="26" t="s">
        <v>33</v>
      </c>
      <c r="P4" s="27" t="s">
        <v>34</v>
      </c>
      <c r="Q4" s="28" t="s">
        <v>94</v>
      </c>
      <c r="R4" s="28" t="s">
        <v>52</v>
      </c>
      <c r="S4" s="69" t="s">
        <v>21</v>
      </c>
      <c r="T4" s="24" t="s">
        <v>22</v>
      </c>
      <c r="U4" s="24" t="s">
        <v>23</v>
      </c>
      <c r="V4" s="24" t="s">
        <v>24</v>
      </c>
      <c r="W4" s="24" t="s">
        <v>25</v>
      </c>
      <c r="X4" s="24" t="s">
        <v>26</v>
      </c>
      <c r="Y4" s="26" t="s">
        <v>27</v>
      </c>
      <c r="Z4" s="26" t="s">
        <v>29</v>
      </c>
      <c r="AA4" s="26" t="s">
        <v>30</v>
      </c>
      <c r="AB4" s="26" t="s">
        <v>31</v>
      </c>
      <c r="AC4" s="26" t="s">
        <v>32</v>
      </c>
      <c r="AD4" s="26" t="s">
        <v>33</v>
      </c>
      <c r="AE4" s="27" t="s">
        <v>34</v>
      </c>
      <c r="AF4" s="29" t="s">
        <v>50</v>
      </c>
      <c r="AG4" s="30" t="s">
        <v>52</v>
      </c>
      <c r="AH4" s="146"/>
      <c r="AI4" s="148"/>
      <c r="AK4" s="77" t="s">
        <v>35</v>
      </c>
      <c r="AL4" s="78" t="s">
        <v>36</v>
      </c>
      <c r="AM4" s="85" t="s">
        <v>50</v>
      </c>
    </row>
    <row r="5" spans="1:39" ht="16" thickBot="1">
      <c r="A5" s="65" t="s">
        <v>54</v>
      </c>
      <c r="B5" s="66" t="s">
        <v>53</v>
      </c>
      <c r="C5" s="16">
        <v>0</v>
      </c>
      <c r="D5" s="16">
        <v>0</v>
      </c>
      <c r="E5" s="16">
        <v>0</v>
      </c>
      <c r="F5" s="16">
        <v>6</v>
      </c>
      <c r="G5" s="3">
        <v>0</v>
      </c>
      <c r="H5" s="16">
        <v>7</v>
      </c>
      <c r="I5" s="40">
        <v>0</v>
      </c>
      <c r="J5" s="16">
        <v>0</v>
      </c>
      <c r="K5" s="16">
        <v>0</v>
      </c>
      <c r="L5" s="3">
        <v>0</v>
      </c>
      <c r="M5" s="16">
        <v>0</v>
      </c>
      <c r="N5" s="16">
        <v>0</v>
      </c>
      <c r="O5" s="16">
        <v>0</v>
      </c>
      <c r="P5" s="43">
        <v>0</v>
      </c>
      <c r="Q5" s="90">
        <f>SUM(C5:P5)</f>
        <v>13</v>
      </c>
      <c r="R5" s="90">
        <f>_xlfn.RANK.EQ(Q5,Q$5:Q$21)</f>
        <v>9</v>
      </c>
      <c r="S5" s="43">
        <v>8</v>
      </c>
      <c r="T5" s="11">
        <v>8</v>
      </c>
      <c r="U5" s="11">
        <v>10</v>
      </c>
      <c r="V5" s="11">
        <v>16</v>
      </c>
      <c r="W5" s="11">
        <v>9</v>
      </c>
      <c r="X5" s="12">
        <v>16</v>
      </c>
      <c r="Y5" s="40">
        <v>0</v>
      </c>
      <c r="Z5" s="11">
        <v>0</v>
      </c>
      <c r="AA5" s="2">
        <v>0</v>
      </c>
      <c r="AB5" s="109">
        <v>0</v>
      </c>
      <c r="AC5" s="2">
        <v>0</v>
      </c>
      <c r="AD5" s="11">
        <v>0</v>
      </c>
      <c r="AE5" s="2">
        <v>0</v>
      </c>
      <c r="AF5" s="90">
        <f>SUM(S5:AE5)</f>
        <v>67</v>
      </c>
      <c r="AG5" s="90">
        <f>_xlfn.RANK.EQ(AF5,AF$5:AF$21)</f>
        <v>2</v>
      </c>
      <c r="AH5" s="62">
        <f>Q5+AF5+AM5</f>
        <v>80</v>
      </c>
      <c r="AI5" s="63">
        <f>_xlfn.RANK.EQ(AH5,AH$5:AH$21)</f>
        <v>3</v>
      </c>
      <c r="AK5" s="79"/>
      <c r="AL5" s="80"/>
      <c r="AM5" s="86">
        <f>AL5+AK5</f>
        <v>0</v>
      </c>
    </row>
    <row r="6" spans="1:39" ht="16" thickBot="1">
      <c r="A6" s="36" t="s">
        <v>56</v>
      </c>
      <c r="B6" s="34" t="s">
        <v>55</v>
      </c>
      <c r="C6" s="16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0">
        <v>0</v>
      </c>
      <c r="J6" s="16">
        <v>0</v>
      </c>
      <c r="K6" s="3">
        <v>16</v>
      </c>
      <c r="L6" s="3">
        <v>0</v>
      </c>
      <c r="M6" s="3">
        <v>11</v>
      </c>
      <c r="N6" s="16">
        <v>0</v>
      </c>
      <c r="O6" s="3">
        <v>8</v>
      </c>
      <c r="P6" s="43">
        <v>0</v>
      </c>
      <c r="Q6" s="90">
        <v>0</v>
      </c>
      <c r="R6" s="90">
        <f t="shared" ref="R6:R21" si="0">_xlfn.RANK.EQ(Q6,Q$5:Q$21)</f>
        <v>12</v>
      </c>
      <c r="S6" s="43">
        <v>1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40">
        <v>11</v>
      </c>
      <c r="Z6" s="2">
        <v>12</v>
      </c>
      <c r="AA6" s="2">
        <v>0</v>
      </c>
      <c r="AB6" s="2">
        <v>8</v>
      </c>
      <c r="AC6" s="2">
        <v>0</v>
      </c>
      <c r="AD6" s="2">
        <v>16</v>
      </c>
      <c r="AE6" s="2">
        <v>0</v>
      </c>
      <c r="AF6" s="90">
        <f t="shared" ref="AF6:AF21" si="1">SUM(S6:AE6)</f>
        <v>49</v>
      </c>
      <c r="AG6" s="90">
        <f t="shared" ref="AG6:AG21" si="2">_xlfn.RANK.EQ(AF6,AF$5:AF$21)</f>
        <v>4</v>
      </c>
      <c r="AH6" s="62">
        <f t="shared" ref="AH6:AH21" si="3">Q6+AF6+AM6</f>
        <v>49</v>
      </c>
      <c r="AI6" s="63">
        <f t="shared" ref="AI6:AI21" si="4">_xlfn.RANK.EQ(AH6,AH$5:AH$21)</f>
        <v>8</v>
      </c>
      <c r="AK6" s="81"/>
      <c r="AL6" s="82"/>
      <c r="AM6" s="86">
        <f t="shared" ref="AM6:AM21" si="5">AL6+AK6</f>
        <v>0</v>
      </c>
    </row>
    <row r="7" spans="1:39" ht="16" thickBot="1">
      <c r="A7" s="36" t="s">
        <v>58</v>
      </c>
      <c r="B7" s="34" t="s">
        <v>57</v>
      </c>
      <c r="C7" s="16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0">
        <v>0</v>
      </c>
      <c r="J7" s="16">
        <v>0</v>
      </c>
      <c r="K7" s="3">
        <v>0</v>
      </c>
      <c r="L7" s="3">
        <v>0</v>
      </c>
      <c r="M7" s="16">
        <v>0</v>
      </c>
      <c r="N7" s="16">
        <v>0</v>
      </c>
      <c r="O7" s="3">
        <v>0</v>
      </c>
      <c r="P7" s="43">
        <v>0</v>
      </c>
      <c r="Q7" s="90">
        <f t="shared" ref="Q7:Q21" si="6">SUM(C7:P7)</f>
        <v>0</v>
      </c>
      <c r="R7" s="90">
        <f t="shared" si="0"/>
        <v>12</v>
      </c>
      <c r="S7" s="43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40">
        <v>0</v>
      </c>
      <c r="Z7" s="2">
        <v>0</v>
      </c>
      <c r="AA7" s="2">
        <v>0</v>
      </c>
      <c r="AB7" s="109">
        <v>0</v>
      </c>
      <c r="AC7" s="2">
        <v>0</v>
      </c>
      <c r="AD7" s="2">
        <v>0</v>
      </c>
      <c r="AE7" s="2">
        <v>0</v>
      </c>
      <c r="AF7" s="90">
        <f t="shared" si="1"/>
        <v>0</v>
      </c>
      <c r="AG7" s="90">
        <f t="shared" si="2"/>
        <v>12</v>
      </c>
      <c r="AH7" s="62">
        <f t="shared" si="3"/>
        <v>0</v>
      </c>
      <c r="AI7" s="63">
        <f t="shared" si="4"/>
        <v>15</v>
      </c>
      <c r="AK7" s="81"/>
      <c r="AL7" s="82"/>
      <c r="AM7" s="86">
        <f t="shared" si="5"/>
        <v>0</v>
      </c>
    </row>
    <row r="8" spans="1:39" ht="16" thickBot="1">
      <c r="A8" s="36" t="s">
        <v>60</v>
      </c>
      <c r="B8" s="34" t="s">
        <v>59</v>
      </c>
      <c r="C8" s="16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0">
        <v>3</v>
      </c>
      <c r="J8" s="16">
        <v>0</v>
      </c>
      <c r="K8" s="3">
        <v>5</v>
      </c>
      <c r="L8" s="3">
        <v>0</v>
      </c>
      <c r="M8" s="16">
        <v>0</v>
      </c>
      <c r="N8" s="16">
        <v>0</v>
      </c>
      <c r="O8" s="3">
        <v>2</v>
      </c>
      <c r="P8" s="43">
        <v>0</v>
      </c>
      <c r="Q8" s="90">
        <f t="shared" si="6"/>
        <v>10</v>
      </c>
      <c r="R8" s="90">
        <f t="shared" si="0"/>
        <v>10</v>
      </c>
      <c r="S8" s="43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40">
        <v>16</v>
      </c>
      <c r="Z8" s="2">
        <v>5</v>
      </c>
      <c r="AA8" s="2">
        <v>0</v>
      </c>
      <c r="AB8" s="2">
        <v>16</v>
      </c>
      <c r="AC8" s="2">
        <v>0</v>
      </c>
      <c r="AD8" s="2">
        <v>5</v>
      </c>
      <c r="AE8" s="2">
        <v>0</v>
      </c>
      <c r="AF8" s="90">
        <f t="shared" si="1"/>
        <v>42</v>
      </c>
      <c r="AG8" s="90">
        <f t="shared" si="2"/>
        <v>5</v>
      </c>
      <c r="AH8" s="62">
        <f t="shared" si="3"/>
        <v>52</v>
      </c>
      <c r="AI8" s="63">
        <f t="shared" si="4"/>
        <v>7</v>
      </c>
      <c r="AK8" s="81"/>
      <c r="AL8" s="82"/>
      <c r="AM8" s="86">
        <f t="shared" si="5"/>
        <v>0</v>
      </c>
    </row>
    <row r="9" spans="1:39" ht="16" thickBot="1">
      <c r="A9" s="36" t="s">
        <v>62</v>
      </c>
      <c r="B9" s="34" t="s">
        <v>61</v>
      </c>
      <c r="C9" s="4">
        <v>2</v>
      </c>
      <c r="D9" s="3">
        <v>18</v>
      </c>
      <c r="E9" s="3">
        <v>2</v>
      </c>
      <c r="F9" s="3">
        <v>11</v>
      </c>
      <c r="G9" s="3">
        <v>0</v>
      </c>
      <c r="H9" s="3">
        <v>16</v>
      </c>
      <c r="I9" s="40">
        <v>0</v>
      </c>
      <c r="J9" s="16">
        <v>0</v>
      </c>
      <c r="K9" s="3">
        <v>0</v>
      </c>
      <c r="L9" s="3">
        <v>0</v>
      </c>
      <c r="M9" s="16">
        <v>0</v>
      </c>
      <c r="N9" s="3">
        <v>8</v>
      </c>
      <c r="O9" s="3">
        <v>2</v>
      </c>
      <c r="P9" s="43">
        <v>0</v>
      </c>
      <c r="Q9" s="90">
        <v>21</v>
      </c>
      <c r="R9" s="90">
        <f t="shared" si="0"/>
        <v>6</v>
      </c>
      <c r="S9" s="43">
        <v>6</v>
      </c>
      <c r="T9" s="2">
        <v>2</v>
      </c>
      <c r="U9" s="2">
        <v>6</v>
      </c>
      <c r="V9" s="2">
        <v>0</v>
      </c>
      <c r="W9" s="2">
        <v>16</v>
      </c>
      <c r="X9" s="9">
        <v>6</v>
      </c>
      <c r="Y9" s="40">
        <v>0</v>
      </c>
      <c r="Z9" s="2">
        <v>0</v>
      </c>
      <c r="AA9" s="2">
        <v>0</v>
      </c>
      <c r="AB9" s="109">
        <v>0</v>
      </c>
      <c r="AC9" s="2">
        <v>0</v>
      </c>
      <c r="AD9" s="2">
        <v>0</v>
      </c>
      <c r="AE9" s="2">
        <v>0</v>
      </c>
      <c r="AF9" s="90">
        <f t="shared" si="1"/>
        <v>36</v>
      </c>
      <c r="AG9" s="90">
        <f t="shared" si="2"/>
        <v>6</v>
      </c>
      <c r="AH9" s="62">
        <f t="shared" si="3"/>
        <v>57</v>
      </c>
      <c r="AI9" s="63">
        <f t="shared" si="4"/>
        <v>5</v>
      </c>
      <c r="AK9" s="81"/>
      <c r="AL9" s="82"/>
      <c r="AM9" s="86">
        <f t="shared" si="5"/>
        <v>0</v>
      </c>
    </row>
    <row r="10" spans="1:39" ht="16" thickBot="1">
      <c r="A10" s="36" t="s">
        <v>64</v>
      </c>
      <c r="B10" s="34" t="s">
        <v>63</v>
      </c>
      <c r="C10" s="4">
        <v>1</v>
      </c>
      <c r="D10" s="3">
        <v>8</v>
      </c>
      <c r="E10" s="3">
        <v>6</v>
      </c>
      <c r="F10" s="3">
        <v>5</v>
      </c>
      <c r="G10" s="3">
        <v>8</v>
      </c>
      <c r="H10" s="3">
        <v>7</v>
      </c>
      <c r="I10" s="40">
        <v>3</v>
      </c>
      <c r="J10" s="16">
        <v>0</v>
      </c>
      <c r="K10" s="3">
        <v>6</v>
      </c>
      <c r="L10" s="3">
        <v>0</v>
      </c>
      <c r="M10" s="16">
        <v>0</v>
      </c>
      <c r="N10" s="16">
        <v>0</v>
      </c>
      <c r="O10" s="3">
        <v>5</v>
      </c>
      <c r="P10" s="43">
        <v>0</v>
      </c>
      <c r="Q10" s="90">
        <f t="shared" si="6"/>
        <v>49</v>
      </c>
      <c r="R10" s="90">
        <f t="shared" si="0"/>
        <v>4</v>
      </c>
      <c r="S10" s="43">
        <v>0</v>
      </c>
      <c r="T10" s="2">
        <v>0</v>
      </c>
      <c r="U10" s="2">
        <v>0</v>
      </c>
      <c r="V10" s="2">
        <v>6</v>
      </c>
      <c r="W10" s="2">
        <v>0</v>
      </c>
      <c r="X10" s="2">
        <v>0</v>
      </c>
      <c r="Y10" s="40">
        <v>0</v>
      </c>
      <c r="Z10" s="2">
        <v>0</v>
      </c>
      <c r="AA10" s="2">
        <v>0</v>
      </c>
      <c r="AB10" s="109">
        <v>0</v>
      </c>
      <c r="AC10" s="2">
        <v>0</v>
      </c>
      <c r="AD10" s="2">
        <v>0</v>
      </c>
      <c r="AE10" s="2">
        <v>0</v>
      </c>
      <c r="AF10" s="90">
        <f t="shared" si="1"/>
        <v>6</v>
      </c>
      <c r="AG10" s="90">
        <f t="shared" si="2"/>
        <v>10</v>
      </c>
      <c r="AH10" s="62">
        <f t="shared" si="3"/>
        <v>55</v>
      </c>
      <c r="AI10" s="63">
        <f t="shared" si="4"/>
        <v>6</v>
      </c>
      <c r="AK10" s="81"/>
      <c r="AL10" s="82"/>
      <c r="AM10" s="86">
        <f t="shared" si="5"/>
        <v>0</v>
      </c>
    </row>
    <row r="11" spans="1:39" ht="16" thickBot="1">
      <c r="A11" s="36" t="s">
        <v>66</v>
      </c>
      <c r="B11" s="34" t="s">
        <v>65</v>
      </c>
      <c r="C11" s="4">
        <v>0</v>
      </c>
      <c r="D11" s="3">
        <v>0</v>
      </c>
      <c r="E11" s="3">
        <v>0</v>
      </c>
      <c r="F11" s="3">
        <v>0</v>
      </c>
      <c r="G11" s="3">
        <v>4</v>
      </c>
      <c r="H11" s="3">
        <v>0</v>
      </c>
      <c r="I11" s="40">
        <v>0</v>
      </c>
      <c r="J11" s="16">
        <v>0</v>
      </c>
      <c r="K11" s="3">
        <v>0</v>
      </c>
      <c r="L11" s="3">
        <v>0</v>
      </c>
      <c r="M11" s="16">
        <v>0</v>
      </c>
      <c r="N11" s="16">
        <v>0</v>
      </c>
      <c r="O11" s="16">
        <v>0</v>
      </c>
      <c r="P11" s="43">
        <v>0</v>
      </c>
      <c r="Q11" s="90">
        <f t="shared" si="6"/>
        <v>4</v>
      </c>
      <c r="R11" s="90">
        <f t="shared" si="0"/>
        <v>11</v>
      </c>
      <c r="S11" s="43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40">
        <v>0</v>
      </c>
      <c r="Z11" s="2">
        <v>0</v>
      </c>
      <c r="AA11" s="2">
        <v>0</v>
      </c>
      <c r="AB11" s="109">
        <v>0</v>
      </c>
      <c r="AC11" s="2">
        <v>0</v>
      </c>
      <c r="AD11" s="2">
        <v>0</v>
      </c>
      <c r="AE11" s="2">
        <v>0</v>
      </c>
      <c r="AF11" s="90">
        <f t="shared" si="1"/>
        <v>0</v>
      </c>
      <c r="AG11" s="90">
        <f t="shared" si="2"/>
        <v>12</v>
      </c>
      <c r="AH11" s="62">
        <f t="shared" si="3"/>
        <v>4</v>
      </c>
      <c r="AI11" s="63">
        <f t="shared" si="4"/>
        <v>14</v>
      </c>
      <c r="AK11" s="81"/>
      <c r="AL11" s="82"/>
      <c r="AM11" s="86">
        <f t="shared" si="5"/>
        <v>0</v>
      </c>
    </row>
    <row r="12" spans="1:39" ht="16" thickBot="1">
      <c r="A12" s="36" t="s">
        <v>68</v>
      </c>
      <c r="B12" s="34" t="s">
        <v>67</v>
      </c>
      <c r="C12" s="4">
        <v>16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0">
        <v>0</v>
      </c>
      <c r="J12" s="16">
        <v>0</v>
      </c>
      <c r="K12" s="3">
        <v>0</v>
      </c>
      <c r="L12" s="3">
        <v>0</v>
      </c>
      <c r="M12" s="16">
        <v>0</v>
      </c>
      <c r="N12" s="16">
        <v>0</v>
      </c>
      <c r="O12" s="16">
        <v>0</v>
      </c>
      <c r="P12" s="43">
        <v>0</v>
      </c>
      <c r="Q12" s="90">
        <f t="shared" si="6"/>
        <v>16</v>
      </c>
      <c r="R12" s="90">
        <f t="shared" si="0"/>
        <v>8</v>
      </c>
      <c r="S12" s="43">
        <v>0</v>
      </c>
      <c r="T12" s="2">
        <v>4</v>
      </c>
      <c r="U12" s="2">
        <v>0</v>
      </c>
      <c r="V12" s="2">
        <v>0</v>
      </c>
      <c r="W12" s="2">
        <v>0</v>
      </c>
      <c r="X12" s="2">
        <v>0</v>
      </c>
      <c r="Y12" s="40">
        <v>0</v>
      </c>
      <c r="Z12" s="2">
        <v>0</v>
      </c>
      <c r="AA12" s="2">
        <v>0</v>
      </c>
      <c r="AB12" s="109">
        <v>0</v>
      </c>
      <c r="AC12" s="2">
        <v>0</v>
      </c>
      <c r="AD12" s="2">
        <v>0</v>
      </c>
      <c r="AE12" s="2">
        <v>0</v>
      </c>
      <c r="AF12" s="90">
        <f t="shared" si="1"/>
        <v>4</v>
      </c>
      <c r="AG12" s="90">
        <f t="shared" si="2"/>
        <v>11</v>
      </c>
      <c r="AH12" s="62">
        <f t="shared" si="3"/>
        <v>20</v>
      </c>
      <c r="AI12" s="63">
        <f t="shared" si="4"/>
        <v>11</v>
      </c>
      <c r="AK12" s="81"/>
      <c r="AL12" s="82"/>
      <c r="AM12" s="86">
        <f t="shared" si="5"/>
        <v>0</v>
      </c>
    </row>
    <row r="13" spans="1:39" ht="16" thickBot="1">
      <c r="A13" s="36" t="s">
        <v>70</v>
      </c>
      <c r="B13" s="34" t="s">
        <v>69</v>
      </c>
      <c r="C13" s="4">
        <v>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0">
        <v>8</v>
      </c>
      <c r="J13" s="16">
        <v>0</v>
      </c>
      <c r="K13" s="3">
        <v>0</v>
      </c>
      <c r="L13" s="3">
        <v>0</v>
      </c>
      <c r="M13" s="3">
        <v>8</v>
      </c>
      <c r="N13" s="16">
        <v>0</v>
      </c>
      <c r="O13" s="16">
        <v>0</v>
      </c>
      <c r="P13" s="43">
        <v>0</v>
      </c>
      <c r="Q13" s="90">
        <f t="shared" si="6"/>
        <v>19</v>
      </c>
      <c r="R13" s="90">
        <f t="shared" si="0"/>
        <v>7</v>
      </c>
      <c r="S13" s="43">
        <v>0</v>
      </c>
      <c r="T13" s="2">
        <v>8</v>
      </c>
      <c r="U13" s="2">
        <v>0</v>
      </c>
      <c r="V13" s="2">
        <v>0</v>
      </c>
      <c r="W13" s="2">
        <v>0</v>
      </c>
      <c r="X13" s="2">
        <v>0</v>
      </c>
      <c r="Y13" s="40">
        <v>0</v>
      </c>
      <c r="Z13" s="2">
        <v>0</v>
      </c>
      <c r="AA13" s="2">
        <v>0</v>
      </c>
      <c r="AB13" s="2">
        <v>5</v>
      </c>
      <c r="AC13" s="2">
        <v>0</v>
      </c>
      <c r="AD13" s="2">
        <v>0</v>
      </c>
      <c r="AE13" s="2">
        <v>0</v>
      </c>
      <c r="AF13" s="90">
        <f t="shared" si="1"/>
        <v>13</v>
      </c>
      <c r="AG13" s="90">
        <f t="shared" si="2"/>
        <v>8</v>
      </c>
      <c r="AH13" s="62">
        <f t="shared" si="3"/>
        <v>32</v>
      </c>
      <c r="AI13" s="63">
        <f t="shared" si="4"/>
        <v>10</v>
      </c>
      <c r="AK13" s="81"/>
      <c r="AL13" s="82"/>
      <c r="AM13" s="86">
        <f t="shared" si="5"/>
        <v>0</v>
      </c>
    </row>
    <row r="14" spans="1:39" ht="16" thickBot="1">
      <c r="A14" s="36" t="s">
        <v>72</v>
      </c>
      <c r="B14" s="34" t="s">
        <v>71</v>
      </c>
      <c r="C14" s="4">
        <v>19</v>
      </c>
      <c r="D14" s="3">
        <v>0</v>
      </c>
      <c r="E14" s="3">
        <v>20</v>
      </c>
      <c r="F14" s="3">
        <v>0</v>
      </c>
      <c r="G14" s="3">
        <v>20</v>
      </c>
      <c r="H14" s="3">
        <v>2</v>
      </c>
      <c r="I14" s="40">
        <v>0</v>
      </c>
      <c r="J14" s="16">
        <v>0</v>
      </c>
      <c r="K14" s="3">
        <v>0</v>
      </c>
      <c r="L14" s="3">
        <v>0</v>
      </c>
      <c r="M14" s="16">
        <v>0</v>
      </c>
      <c r="N14" s="16">
        <v>0</v>
      </c>
      <c r="O14" s="16">
        <v>0</v>
      </c>
      <c r="P14" s="43">
        <v>0</v>
      </c>
      <c r="Q14" s="90">
        <f t="shared" si="6"/>
        <v>61</v>
      </c>
      <c r="R14" s="90">
        <f t="shared" si="0"/>
        <v>3</v>
      </c>
      <c r="S14" s="43">
        <v>0</v>
      </c>
      <c r="T14" s="2">
        <v>0</v>
      </c>
      <c r="U14" s="2">
        <v>4</v>
      </c>
      <c r="V14" s="2">
        <v>0</v>
      </c>
      <c r="W14" s="2">
        <v>3</v>
      </c>
      <c r="X14" s="2">
        <v>0</v>
      </c>
      <c r="Y14" s="40">
        <v>0</v>
      </c>
      <c r="Z14" s="2">
        <v>0</v>
      </c>
      <c r="AA14" s="2">
        <v>0</v>
      </c>
      <c r="AB14" s="109">
        <v>0</v>
      </c>
      <c r="AC14" s="2">
        <v>0</v>
      </c>
      <c r="AD14" s="2">
        <v>0</v>
      </c>
      <c r="AE14" s="2">
        <v>0</v>
      </c>
      <c r="AF14" s="90">
        <f t="shared" si="1"/>
        <v>7</v>
      </c>
      <c r="AG14" s="90">
        <f t="shared" si="2"/>
        <v>9</v>
      </c>
      <c r="AH14" s="62">
        <f t="shared" si="3"/>
        <v>68</v>
      </c>
      <c r="AI14" s="63">
        <f t="shared" si="4"/>
        <v>4</v>
      </c>
      <c r="AK14" s="81"/>
      <c r="AL14" s="82"/>
      <c r="AM14" s="86">
        <f t="shared" si="5"/>
        <v>0</v>
      </c>
    </row>
    <row r="15" spans="1:39" ht="16" thickBot="1">
      <c r="A15" s="36" t="s">
        <v>74</v>
      </c>
      <c r="B15" s="34" t="s">
        <v>73</v>
      </c>
      <c r="C15" s="16">
        <v>0</v>
      </c>
      <c r="D15" s="3">
        <v>0</v>
      </c>
      <c r="E15" s="3">
        <v>1</v>
      </c>
      <c r="F15" s="3">
        <v>4</v>
      </c>
      <c r="G15" s="3">
        <v>6</v>
      </c>
      <c r="H15" s="3">
        <v>0</v>
      </c>
      <c r="I15" s="40">
        <v>22</v>
      </c>
      <c r="J15" s="16">
        <v>0</v>
      </c>
      <c r="K15" s="3">
        <v>0</v>
      </c>
      <c r="L15" s="3">
        <v>0</v>
      </c>
      <c r="M15" s="3">
        <v>16</v>
      </c>
      <c r="N15" s="3">
        <v>16</v>
      </c>
      <c r="O15" s="3">
        <v>16</v>
      </c>
      <c r="P15" s="3">
        <v>16</v>
      </c>
      <c r="Q15" s="90">
        <f t="shared" si="6"/>
        <v>97</v>
      </c>
      <c r="R15" s="90">
        <f t="shared" si="0"/>
        <v>1</v>
      </c>
      <c r="S15" s="43">
        <v>8</v>
      </c>
      <c r="T15" s="2">
        <v>6</v>
      </c>
      <c r="U15" s="2">
        <v>0</v>
      </c>
      <c r="V15" s="2">
        <v>8</v>
      </c>
      <c r="W15" s="2">
        <v>0</v>
      </c>
      <c r="X15" s="9">
        <v>8</v>
      </c>
      <c r="Y15" s="40">
        <v>0</v>
      </c>
      <c r="Z15" s="2">
        <v>8</v>
      </c>
      <c r="AA15" s="2">
        <v>0</v>
      </c>
      <c r="AB15" s="2">
        <v>2</v>
      </c>
      <c r="AC15" s="2">
        <v>0</v>
      </c>
      <c r="AD15" s="2">
        <v>10</v>
      </c>
      <c r="AE15" s="2">
        <v>0</v>
      </c>
      <c r="AF15" s="90">
        <f t="shared" si="1"/>
        <v>50</v>
      </c>
      <c r="AG15" s="90">
        <f t="shared" si="2"/>
        <v>3</v>
      </c>
      <c r="AH15" s="62">
        <f t="shared" si="3"/>
        <v>147</v>
      </c>
      <c r="AI15" s="63">
        <f t="shared" si="4"/>
        <v>2</v>
      </c>
      <c r="AK15" s="81"/>
      <c r="AL15" s="82"/>
      <c r="AM15" s="86">
        <f t="shared" si="5"/>
        <v>0</v>
      </c>
    </row>
    <row r="16" spans="1:39" ht="16" thickBot="1">
      <c r="A16" s="36" t="s">
        <v>76</v>
      </c>
      <c r="B16" s="34" t="s">
        <v>75</v>
      </c>
      <c r="C16" s="16">
        <v>0</v>
      </c>
      <c r="D16" s="3">
        <v>11</v>
      </c>
      <c r="E16" s="3">
        <v>8</v>
      </c>
      <c r="F16" s="3">
        <v>16</v>
      </c>
      <c r="G16" s="3">
        <v>0</v>
      </c>
      <c r="H16" s="3">
        <v>5</v>
      </c>
      <c r="I16" s="16">
        <v>0</v>
      </c>
      <c r="J16" s="16">
        <v>0</v>
      </c>
      <c r="K16" s="3">
        <v>0</v>
      </c>
      <c r="L16" s="3">
        <v>0</v>
      </c>
      <c r="M16" s="16">
        <v>0</v>
      </c>
      <c r="N16" s="16">
        <v>0</v>
      </c>
      <c r="O16" s="16">
        <v>0</v>
      </c>
      <c r="P16" s="43">
        <v>0</v>
      </c>
      <c r="Q16" s="90">
        <f t="shared" si="6"/>
        <v>40</v>
      </c>
      <c r="R16" s="90">
        <f t="shared" si="0"/>
        <v>5</v>
      </c>
      <c r="S16" s="43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40">
        <v>0</v>
      </c>
      <c r="Z16" s="2">
        <v>0</v>
      </c>
      <c r="AA16" s="2">
        <v>0</v>
      </c>
      <c r="AB16" s="109">
        <v>0</v>
      </c>
      <c r="AC16" s="2">
        <v>0</v>
      </c>
      <c r="AD16" s="2">
        <v>0</v>
      </c>
      <c r="AE16" s="2">
        <v>0</v>
      </c>
      <c r="AF16" s="90">
        <f t="shared" si="1"/>
        <v>0</v>
      </c>
      <c r="AG16" s="90">
        <f t="shared" si="2"/>
        <v>12</v>
      </c>
      <c r="AH16" s="62">
        <f t="shared" si="3"/>
        <v>40</v>
      </c>
      <c r="AI16" s="63">
        <f t="shared" si="4"/>
        <v>9</v>
      </c>
      <c r="AK16" s="81"/>
      <c r="AL16" s="82"/>
      <c r="AM16" s="86">
        <f t="shared" si="5"/>
        <v>0</v>
      </c>
    </row>
    <row r="17" spans="1:39" ht="16" thickBot="1">
      <c r="A17" s="36" t="s">
        <v>78</v>
      </c>
      <c r="B17" s="34" t="s">
        <v>77</v>
      </c>
      <c r="C17" s="16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6">
        <v>0</v>
      </c>
      <c r="J17" s="16">
        <v>0</v>
      </c>
      <c r="K17" s="3">
        <v>0</v>
      </c>
      <c r="L17" s="3">
        <v>0</v>
      </c>
      <c r="M17" s="16">
        <v>0</v>
      </c>
      <c r="N17" s="16">
        <v>0</v>
      </c>
      <c r="O17" s="16">
        <v>0</v>
      </c>
      <c r="P17" s="43">
        <v>0</v>
      </c>
      <c r="Q17" s="90">
        <f t="shared" si="6"/>
        <v>0</v>
      </c>
      <c r="R17" s="90">
        <f t="shared" si="0"/>
        <v>12</v>
      </c>
      <c r="S17" s="43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40">
        <v>0</v>
      </c>
      <c r="Z17" s="2">
        <v>0</v>
      </c>
      <c r="AA17" s="2">
        <v>0</v>
      </c>
      <c r="AB17" s="109">
        <v>0</v>
      </c>
      <c r="AC17" s="2">
        <v>0</v>
      </c>
      <c r="AD17" s="2">
        <v>0</v>
      </c>
      <c r="AE17" s="2">
        <v>0</v>
      </c>
      <c r="AF17" s="90">
        <f t="shared" si="1"/>
        <v>0</v>
      </c>
      <c r="AG17" s="90">
        <f t="shared" si="2"/>
        <v>12</v>
      </c>
      <c r="AH17" s="62">
        <f t="shared" si="3"/>
        <v>0</v>
      </c>
      <c r="AI17" s="63">
        <f t="shared" si="4"/>
        <v>15</v>
      </c>
      <c r="AK17" s="81"/>
      <c r="AL17" s="82"/>
      <c r="AM17" s="86">
        <f t="shared" si="5"/>
        <v>0</v>
      </c>
    </row>
    <row r="18" spans="1:39" ht="16" thickBot="1">
      <c r="A18" s="36" t="s">
        <v>80</v>
      </c>
      <c r="B18" s="34" t="s">
        <v>79</v>
      </c>
      <c r="C18" s="16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6">
        <v>0</v>
      </c>
      <c r="J18" s="16">
        <v>0</v>
      </c>
      <c r="K18" s="3">
        <v>0</v>
      </c>
      <c r="L18" s="3">
        <v>0</v>
      </c>
      <c r="M18" s="16">
        <v>0</v>
      </c>
      <c r="N18" s="16">
        <v>0</v>
      </c>
      <c r="O18" s="16">
        <v>0</v>
      </c>
      <c r="P18" s="43">
        <v>0</v>
      </c>
      <c r="Q18" s="90">
        <f t="shared" si="6"/>
        <v>0</v>
      </c>
      <c r="R18" s="90">
        <f t="shared" si="0"/>
        <v>12</v>
      </c>
      <c r="S18" s="43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40">
        <v>0</v>
      </c>
      <c r="Z18" s="2">
        <v>0</v>
      </c>
      <c r="AA18" s="2">
        <v>0</v>
      </c>
      <c r="AB18" s="109">
        <v>0</v>
      </c>
      <c r="AC18" s="2">
        <v>0</v>
      </c>
      <c r="AD18" s="2">
        <v>0</v>
      </c>
      <c r="AE18" s="2">
        <v>0</v>
      </c>
      <c r="AF18" s="90">
        <f t="shared" si="1"/>
        <v>0</v>
      </c>
      <c r="AG18" s="90">
        <f t="shared" si="2"/>
        <v>12</v>
      </c>
      <c r="AH18" s="62">
        <f t="shared" si="3"/>
        <v>16</v>
      </c>
      <c r="AI18" s="63">
        <f t="shared" si="4"/>
        <v>13</v>
      </c>
      <c r="AK18" s="81">
        <v>16</v>
      </c>
      <c r="AL18" s="82"/>
      <c r="AM18" s="86">
        <f t="shared" si="5"/>
        <v>16</v>
      </c>
    </row>
    <row r="19" spans="1:39" ht="16" thickBot="1">
      <c r="A19" s="36" t="s">
        <v>82</v>
      </c>
      <c r="B19" s="34" t="s">
        <v>81</v>
      </c>
      <c r="C19" s="4">
        <v>4</v>
      </c>
      <c r="D19" s="3">
        <v>8</v>
      </c>
      <c r="E19" s="3">
        <v>8</v>
      </c>
      <c r="F19" s="3">
        <v>0</v>
      </c>
      <c r="G19" s="3">
        <v>7</v>
      </c>
      <c r="H19" s="3">
        <v>8</v>
      </c>
      <c r="I19" s="40">
        <v>9</v>
      </c>
      <c r="J19" s="16">
        <v>0</v>
      </c>
      <c r="K19" s="3">
        <v>8</v>
      </c>
      <c r="L19" s="3">
        <v>0</v>
      </c>
      <c r="M19" s="3">
        <v>5</v>
      </c>
      <c r="N19" s="16">
        <v>0</v>
      </c>
      <c r="O19" s="3">
        <v>6</v>
      </c>
      <c r="P19" s="43">
        <v>0</v>
      </c>
      <c r="Q19" s="90">
        <f t="shared" si="6"/>
        <v>63</v>
      </c>
      <c r="R19" s="90">
        <f t="shared" si="0"/>
        <v>2</v>
      </c>
      <c r="S19" s="43">
        <v>0</v>
      </c>
      <c r="T19" s="2">
        <v>16</v>
      </c>
      <c r="U19" s="2">
        <v>25</v>
      </c>
      <c r="V19" s="2">
        <v>0</v>
      </c>
      <c r="W19" s="2">
        <v>17</v>
      </c>
      <c r="X19" s="2">
        <v>0</v>
      </c>
      <c r="Y19" s="40">
        <v>11</v>
      </c>
      <c r="Z19" s="2">
        <v>16</v>
      </c>
      <c r="AA19" s="2">
        <v>0</v>
      </c>
      <c r="AB19" s="2">
        <v>6</v>
      </c>
      <c r="AC19" s="2">
        <v>0</v>
      </c>
      <c r="AD19" s="2">
        <v>8</v>
      </c>
      <c r="AE19" s="2">
        <v>0</v>
      </c>
      <c r="AF19" s="90">
        <f t="shared" si="1"/>
        <v>99</v>
      </c>
      <c r="AG19" s="90">
        <f t="shared" si="2"/>
        <v>1</v>
      </c>
      <c r="AH19" s="62">
        <f t="shared" si="3"/>
        <v>162</v>
      </c>
      <c r="AI19" s="63">
        <f t="shared" si="4"/>
        <v>1</v>
      </c>
      <c r="AK19" s="81"/>
      <c r="AL19" s="82"/>
      <c r="AM19" s="86">
        <f t="shared" si="5"/>
        <v>0</v>
      </c>
    </row>
    <row r="20" spans="1:39" ht="16" thickBot="1">
      <c r="A20" s="36" t="s">
        <v>84</v>
      </c>
      <c r="B20" s="34" t="s">
        <v>83</v>
      </c>
      <c r="C20" s="16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6">
        <v>0</v>
      </c>
      <c r="J20" s="16">
        <v>0</v>
      </c>
      <c r="K20" s="3">
        <v>0</v>
      </c>
      <c r="L20" s="3">
        <v>0</v>
      </c>
      <c r="M20" s="16">
        <v>0</v>
      </c>
      <c r="N20" s="16">
        <v>0</v>
      </c>
      <c r="O20" s="16">
        <v>0</v>
      </c>
      <c r="P20" s="43">
        <v>0</v>
      </c>
      <c r="Q20" s="90">
        <f t="shared" si="6"/>
        <v>0</v>
      </c>
      <c r="R20" s="90">
        <f t="shared" si="0"/>
        <v>12</v>
      </c>
      <c r="S20" s="43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40">
        <v>6</v>
      </c>
      <c r="Z20" s="2">
        <v>3</v>
      </c>
      <c r="AA20" s="2">
        <v>0</v>
      </c>
      <c r="AB20" s="2">
        <v>8</v>
      </c>
      <c r="AC20" s="2">
        <v>0</v>
      </c>
      <c r="AD20" s="2">
        <v>0</v>
      </c>
      <c r="AE20" s="2">
        <v>0</v>
      </c>
      <c r="AF20" s="90">
        <f t="shared" si="1"/>
        <v>17</v>
      </c>
      <c r="AG20" s="90">
        <f t="shared" si="2"/>
        <v>7</v>
      </c>
      <c r="AH20" s="62">
        <f t="shared" si="3"/>
        <v>17</v>
      </c>
      <c r="AI20" s="63">
        <f t="shared" si="4"/>
        <v>12</v>
      </c>
      <c r="AK20" s="81"/>
      <c r="AL20" s="82"/>
      <c r="AM20" s="86">
        <f t="shared" si="5"/>
        <v>0</v>
      </c>
    </row>
    <row r="21" spans="1:39" ht="16" thickBot="1">
      <c r="A21" s="67" t="s">
        <v>86</v>
      </c>
      <c r="B21" s="68" t="s">
        <v>85</v>
      </c>
      <c r="C21" s="16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16">
        <v>0</v>
      </c>
      <c r="J21" s="16">
        <v>0</v>
      </c>
      <c r="K21" s="47">
        <v>0</v>
      </c>
      <c r="L21" s="3">
        <v>0</v>
      </c>
      <c r="M21" s="16">
        <v>0</v>
      </c>
      <c r="N21" s="16">
        <v>0</v>
      </c>
      <c r="O21" s="16">
        <v>0</v>
      </c>
      <c r="P21" s="43">
        <v>0</v>
      </c>
      <c r="Q21" s="90">
        <f t="shared" si="6"/>
        <v>0</v>
      </c>
      <c r="R21" s="90">
        <f t="shared" si="0"/>
        <v>12</v>
      </c>
      <c r="S21" s="49">
        <v>0</v>
      </c>
      <c r="T21" s="2">
        <v>0</v>
      </c>
      <c r="U21" s="50">
        <v>0</v>
      </c>
      <c r="V21" s="50">
        <v>0</v>
      </c>
      <c r="W21" s="50">
        <v>0</v>
      </c>
      <c r="X21" s="2">
        <v>0</v>
      </c>
      <c r="Y21" s="74">
        <v>0</v>
      </c>
      <c r="Z21" s="50">
        <v>0</v>
      </c>
      <c r="AA21" s="2">
        <v>0</v>
      </c>
      <c r="AB21" s="109">
        <v>0</v>
      </c>
      <c r="AC21" s="2">
        <v>0</v>
      </c>
      <c r="AD21" s="2">
        <v>0</v>
      </c>
      <c r="AE21" s="2">
        <v>0</v>
      </c>
      <c r="AF21" s="90">
        <f t="shared" si="1"/>
        <v>0</v>
      </c>
      <c r="AG21" s="90">
        <f t="shared" si="2"/>
        <v>12</v>
      </c>
      <c r="AH21" s="62">
        <f t="shared" si="3"/>
        <v>0</v>
      </c>
      <c r="AI21" s="63">
        <f t="shared" si="4"/>
        <v>15</v>
      </c>
      <c r="AK21" s="83"/>
      <c r="AL21" s="84"/>
      <c r="AM21" s="86">
        <f t="shared" si="5"/>
        <v>0</v>
      </c>
    </row>
    <row r="22" spans="1:39">
      <c r="AC22" s="2"/>
    </row>
  </sheetData>
  <mergeCells count="9">
    <mergeCell ref="AK2:AM3"/>
    <mergeCell ref="S3:X3"/>
    <mergeCell ref="Y3:AE3"/>
    <mergeCell ref="C3:H3"/>
    <mergeCell ref="C2:R2"/>
    <mergeCell ref="S2:AE2"/>
    <mergeCell ref="AH2:AH4"/>
    <mergeCell ref="AI2:AI4"/>
    <mergeCell ref="I3:P3"/>
  </mergeCells>
  <phoneticPr fontId="7" type="noConversion"/>
  <conditionalFormatting sqref="A5:B21 Y5:Z21 AB6 AD5:AD8 AD15 AD19 AB8 AB13 AB15 AB19:AB20">
    <cfRule type="expression" dxfId="23" priority="13">
      <formula>MOD(ROW(),2)=1</formula>
    </cfRule>
  </conditionalFormatting>
  <conditionalFormatting sqref="C5:H21 J5:P21 S5:X21">
    <cfRule type="expression" dxfId="22" priority="14">
      <formula>MOD(ROW(),2)=1</formula>
    </cfRule>
  </conditionalFormatting>
  <conditionalFormatting sqref="I5:I15 I19">
    <cfRule type="expression" dxfId="21" priority="12">
      <formula>MOD(ROW(),2)=1</formula>
    </cfRule>
  </conditionalFormatting>
  <conditionalFormatting sqref="AK5:AM21">
    <cfRule type="expression" dxfId="20" priority="11">
      <formula>MOD(ROW(),2)=1</formula>
    </cfRule>
  </conditionalFormatting>
  <conditionalFormatting sqref="Q5:R21">
    <cfRule type="expression" dxfId="19" priority="10">
      <formula>MOD(ROW(),2)=1</formula>
    </cfRule>
  </conditionalFormatting>
  <conditionalFormatting sqref="AF5:AG21">
    <cfRule type="expression" dxfId="18" priority="9">
      <formula>MOD(ROW(),2)=1</formula>
    </cfRule>
  </conditionalFormatting>
  <conditionalFormatting sqref="I16:I18">
    <cfRule type="expression" dxfId="17" priority="8">
      <formula>MOD(ROW(),2)=1</formula>
    </cfRule>
  </conditionalFormatting>
  <conditionalFormatting sqref="I20:I21">
    <cfRule type="expression" dxfId="16" priority="7">
      <formula>MOD(ROW(),2)=1</formula>
    </cfRule>
  </conditionalFormatting>
  <conditionalFormatting sqref="AA5:AA21">
    <cfRule type="expression" dxfId="15" priority="6">
      <formula>MOD(ROW(),2)=1</formula>
    </cfRule>
  </conditionalFormatting>
  <conditionalFormatting sqref="AC5:AC22">
    <cfRule type="expression" dxfId="14" priority="5">
      <formula>MOD(ROW(),2)=1</formula>
    </cfRule>
  </conditionalFormatting>
  <conditionalFormatting sqref="AD9:AD14">
    <cfRule type="expression" dxfId="13" priority="4">
      <formula>MOD(ROW(),2)=1</formula>
    </cfRule>
  </conditionalFormatting>
  <conditionalFormatting sqref="AD16:AD18">
    <cfRule type="expression" dxfId="12" priority="3">
      <formula>MOD(ROW(),2)=1</formula>
    </cfRule>
  </conditionalFormatting>
  <conditionalFormatting sqref="AD20:AD21">
    <cfRule type="expression" dxfId="11" priority="2">
      <formula>MOD(ROW(),2)=1</formula>
    </cfRule>
  </conditionalFormatting>
  <conditionalFormatting sqref="AE5:AE21">
    <cfRule type="expression" dxfId="10" priority="1">
      <formula>MOD(ROW(),2)=1</formula>
    </cfRule>
  </conditionalFormatting>
  <pageMargins left="0.56000000000000005" right="0.56000000000000005" top="1" bottom="1" header="0.5" footer="0.5"/>
  <pageSetup scale="63" fitToHeight="0" orientation="landscape" horizontalDpi="4294967292" verticalDpi="4294967292"/>
  <headerFooter>
    <oddHeader>&amp;C&amp;"Calibri,Regular"&amp;K000000Pacific Cup 2016 Burgee Results</oddHeader>
    <oddFooter>&amp;L&amp;"Calibri,Regular"&amp;K000000Page &amp;P of &amp;N&amp;R&amp;"Calibri,Regular"&amp;K000000Printed &amp;D; &amp;T</oddFooter>
  </headerFooter>
  <extLst>
    <ext xmlns:mx="http://schemas.microsoft.com/office/mac/excel/2008/main" uri="{64002731-A6B0-56B0-2670-7721B7C09600}">
      <mx:PLV Mode="0" OnePage="0" WScale="8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C1:Q21"/>
  <sheetViews>
    <sheetView workbookViewId="0">
      <selection activeCell="V18" sqref="V18"/>
    </sheetView>
  </sheetViews>
  <sheetFormatPr baseColWidth="10" defaultRowHeight="15" x14ac:dyDescent="0"/>
  <cols>
    <col min="3" max="3" width="34.83203125" bestFit="1" customWidth="1"/>
    <col min="5" max="7" width="4.1640625" customWidth="1"/>
    <col min="8" max="8" width="4.1640625" bestFit="1" customWidth="1"/>
    <col min="9" max="10" width="5.5" customWidth="1"/>
  </cols>
  <sheetData>
    <row r="1" spans="3:17" ht="16" thickBot="1"/>
    <row r="2" spans="3:17">
      <c r="C2" s="31"/>
      <c r="D2" s="110" t="s">
        <v>51</v>
      </c>
      <c r="E2" s="169" t="s">
        <v>94</v>
      </c>
      <c r="F2" s="170"/>
      <c r="G2" s="170"/>
      <c r="H2" s="170"/>
      <c r="I2" s="170"/>
      <c r="J2" s="171"/>
    </row>
    <row r="3" spans="3:17" ht="16" thickBot="1">
      <c r="C3" s="37"/>
      <c r="D3" s="111"/>
      <c r="E3" s="172"/>
      <c r="F3" s="173"/>
      <c r="G3" s="173"/>
      <c r="H3" s="173"/>
      <c r="I3" s="173"/>
      <c r="J3" s="174"/>
    </row>
    <row r="4" spans="3:17" ht="107" thickBot="1">
      <c r="C4" s="8"/>
      <c r="D4" s="168"/>
      <c r="E4" s="101" t="s">
        <v>0</v>
      </c>
      <c r="F4" s="102" t="s">
        <v>38</v>
      </c>
      <c r="G4" s="102" t="s">
        <v>40</v>
      </c>
      <c r="H4" s="102" t="s">
        <v>101</v>
      </c>
      <c r="I4" s="103" t="s">
        <v>102</v>
      </c>
      <c r="J4" s="104" t="s">
        <v>96</v>
      </c>
    </row>
    <row r="5" spans="3:17">
      <c r="C5" s="35" t="s">
        <v>54</v>
      </c>
      <c r="D5" s="98" t="s">
        <v>53</v>
      </c>
      <c r="E5" s="4">
        <f>'U11'!R5</f>
        <v>59</v>
      </c>
      <c r="F5" s="2">
        <f>'U13'!AA5:AA21+Overall!Z5:Z21</f>
        <v>74</v>
      </c>
      <c r="G5" s="2">
        <f>'U15'!AA4</f>
        <v>206</v>
      </c>
      <c r="H5" s="2">
        <f>'Novice Masters Para'!AH5</f>
        <v>80</v>
      </c>
      <c r="I5" s="62">
        <f>SUM(E5:H5)</f>
        <v>419</v>
      </c>
      <c r="J5" s="105">
        <f>_xlfn.RANK.EQ(I5,I$5:I$21)</f>
        <v>1</v>
      </c>
    </row>
    <row r="6" spans="3:17">
      <c r="C6" s="36" t="s">
        <v>56</v>
      </c>
      <c r="D6" s="99" t="s">
        <v>55</v>
      </c>
      <c r="E6" s="4">
        <f>'U11'!R6</f>
        <v>103</v>
      </c>
      <c r="F6" s="2">
        <f>'U13'!AA6:AA22+Overall!Z6:Z22</f>
        <v>84.5</v>
      </c>
      <c r="G6" s="2">
        <f>'U15'!AA5</f>
        <v>88</v>
      </c>
      <c r="H6" s="2">
        <f>'Novice Masters Para'!AH6</f>
        <v>49</v>
      </c>
      <c r="I6" s="62">
        <f t="shared" ref="I6:I21" si="0">SUM(E6:H6)</f>
        <v>324.5</v>
      </c>
      <c r="J6" s="106">
        <f t="shared" ref="J6:J20" si="1">_xlfn.RANK.EQ(I6,I$5:I$21)</f>
        <v>3</v>
      </c>
      <c r="Q6">
        <v>0</v>
      </c>
    </row>
    <row r="7" spans="3:17">
      <c r="C7" s="36" t="s">
        <v>58</v>
      </c>
      <c r="D7" s="99" t="s">
        <v>57</v>
      </c>
      <c r="E7" s="4">
        <f>'U11'!R7</f>
        <v>0</v>
      </c>
      <c r="F7" s="2">
        <f>'U13'!AA7:AA23+Overall!Z7:Z23</f>
        <v>122.5</v>
      </c>
      <c r="G7" s="2">
        <f>'U15'!AA6</f>
        <v>41</v>
      </c>
      <c r="H7" s="2">
        <f>'Novice Masters Para'!AH7</f>
        <v>0</v>
      </c>
      <c r="I7" s="62">
        <f t="shared" si="0"/>
        <v>163.5</v>
      </c>
      <c r="J7" s="105">
        <f t="shared" si="1"/>
        <v>10</v>
      </c>
    </row>
    <row r="8" spans="3:17">
      <c r="C8" s="36" t="s">
        <v>60</v>
      </c>
      <c r="D8" s="99" t="s">
        <v>59</v>
      </c>
      <c r="E8" s="4">
        <f>'U11'!R8</f>
        <v>6</v>
      </c>
      <c r="F8" s="2">
        <f>'U13'!AA8:AA24+Overall!Z8:Z24</f>
        <v>1</v>
      </c>
      <c r="G8" s="2">
        <f>'U15'!AA7</f>
        <v>13</v>
      </c>
      <c r="H8" s="2">
        <f>'Novice Masters Para'!AH8</f>
        <v>52</v>
      </c>
      <c r="I8" s="62">
        <f t="shared" si="0"/>
        <v>72</v>
      </c>
      <c r="J8" s="106">
        <f t="shared" si="1"/>
        <v>13</v>
      </c>
    </row>
    <row r="9" spans="3:17">
      <c r="C9" s="36" t="s">
        <v>62</v>
      </c>
      <c r="D9" s="99" t="s">
        <v>61</v>
      </c>
      <c r="E9" s="4">
        <f>'U11'!R9</f>
        <v>123</v>
      </c>
      <c r="F9" s="2">
        <f>'U13'!AA9:AA25+Overall!Z9:Z25</f>
        <v>147</v>
      </c>
      <c r="G9" s="2">
        <f>'U15'!AA8</f>
        <v>65.5</v>
      </c>
      <c r="H9" s="2">
        <f>'Novice Masters Para'!AH9</f>
        <v>57</v>
      </c>
      <c r="I9" s="62">
        <f t="shared" si="0"/>
        <v>392.5</v>
      </c>
      <c r="J9" s="105">
        <f t="shared" si="1"/>
        <v>2</v>
      </c>
      <c r="Q9">
        <v>21</v>
      </c>
    </row>
    <row r="10" spans="3:17">
      <c r="C10" s="36" t="s">
        <v>64</v>
      </c>
      <c r="D10" s="99" t="s">
        <v>63</v>
      </c>
      <c r="E10" s="4">
        <f>'U11'!R10</f>
        <v>0</v>
      </c>
      <c r="F10" s="2">
        <f>'U13'!AA10:AA26+Overall!Z10:Z26</f>
        <v>18</v>
      </c>
      <c r="G10" s="2">
        <f>'U15'!AA9</f>
        <v>41</v>
      </c>
      <c r="H10" s="2">
        <f>'Novice Masters Para'!AH10</f>
        <v>55</v>
      </c>
      <c r="I10" s="62">
        <f t="shared" si="0"/>
        <v>114</v>
      </c>
      <c r="J10" s="106">
        <f t="shared" si="1"/>
        <v>12</v>
      </c>
    </row>
    <row r="11" spans="3:17">
      <c r="C11" s="36" t="s">
        <v>66</v>
      </c>
      <c r="D11" s="99" t="s">
        <v>65</v>
      </c>
      <c r="E11" s="4">
        <v>5.5</v>
      </c>
      <c r="F11" s="2">
        <f>'U13'!AA11:AA27+Overall!Z11:Z27</f>
        <v>153</v>
      </c>
      <c r="G11" s="2">
        <f>'U15'!AA10</f>
        <v>83</v>
      </c>
      <c r="H11" s="2">
        <f>'Novice Masters Para'!AH11</f>
        <v>4</v>
      </c>
      <c r="I11" s="62">
        <f t="shared" si="0"/>
        <v>245.5</v>
      </c>
      <c r="J11" s="105">
        <f t="shared" si="1"/>
        <v>5</v>
      </c>
    </row>
    <row r="12" spans="3:17">
      <c r="C12" s="36" t="s">
        <v>68</v>
      </c>
      <c r="D12" s="99" t="s">
        <v>67</v>
      </c>
      <c r="E12" s="4">
        <f>'U11'!R12</f>
        <v>34</v>
      </c>
      <c r="F12" s="2">
        <f>'U13'!AA12:AA28+Overall!Z12:Z28</f>
        <v>65</v>
      </c>
      <c r="G12" s="2">
        <f>'U15'!AA11</f>
        <v>45</v>
      </c>
      <c r="H12" s="2">
        <f>'Novice Masters Para'!AH12</f>
        <v>20</v>
      </c>
      <c r="I12" s="62">
        <f t="shared" si="0"/>
        <v>164</v>
      </c>
      <c r="J12" s="106">
        <f t="shared" si="1"/>
        <v>9</v>
      </c>
    </row>
    <row r="13" spans="3:17">
      <c r="C13" s="36" t="s">
        <v>70</v>
      </c>
      <c r="D13" s="99" t="s">
        <v>69</v>
      </c>
      <c r="E13" s="4">
        <f>'U11'!R13</f>
        <v>3</v>
      </c>
      <c r="F13" s="2">
        <f>'U13'!AA13:AA29+Overall!Z13:Z29</f>
        <v>5</v>
      </c>
      <c r="G13" s="2">
        <f>'U15'!AA12</f>
        <v>6</v>
      </c>
      <c r="H13" s="2">
        <f>'Novice Masters Para'!AH13</f>
        <v>32</v>
      </c>
      <c r="I13" s="62">
        <f t="shared" si="0"/>
        <v>46</v>
      </c>
      <c r="J13" s="105">
        <f t="shared" si="1"/>
        <v>14</v>
      </c>
    </row>
    <row r="14" spans="3:17">
      <c r="C14" s="36" t="s">
        <v>72</v>
      </c>
      <c r="D14" s="99" t="s">
        <v>71</v>
      </c>
      <c r="E14" s="4">
        <f>'U11'!R14</f>
        <v>68</v>
      </c>
      <c r="F14" s="2">
        <f>'U13'!AA14:AA30+Overall!Z14:Z30</f>
        <v>58</v>
      </c>
      <c r="G14" s="2">
        <f>'U15'!AA13</f>
        <v>38</v>
      </c>
      <c r="H14" s="2">
        <f>'Novice Masters Para'!AH14</f>
        <v>68</v>
      </c>
      <c r="I14" s="62">
        <f t="shared" si="0"/>
        <v>232</v>
      </c>
      <c r="J14" s="106">
        <f t="shared" si="1"/>
        <v>6</v>
      </c>
    </row>
    <row r="15" spans="3:17">
      <c r="C15" s="36" t="s">
        <v>74</v>
      </c>
      <c r="D15" s="99" t="s">
        <v>73</v>
      </c>
      <c r="E15" s="4">
        <f>'U11'!R15</f>
        <v>5</v>
      </c>
      <c r="F15" s="2">
        <f>'U13'!AA15:AA31+Overall!Z15:Z31</f>
        <v>22</v>
      </c>
      <c r="G15" s="2">
        <f>'U15'!AA14</f>
        <v>0</v>
      </c>
      <c r="H15" s="2">
        <f>'Novice Masters Para'!AH15</f>
        <v>147</v>
      </c>
      <c r="I15" s="62">
        <f t="shared" si="0"/>
        <v>174</v>
      </c>
      <c r="J15" s="105">
        <f t="shared" si="1"/>
        <v>7</v>
      </c>
    </row>
    <row r="16" spans="3:17">
      <c r="C16" s="36" t="s">
        <v>76</v>
      </c>
      <c r="D16" s="99" t="s">
        <v>75</v>
      </c>
      <c r="E16" s="4">
        <f>'U11'!R16</f>
        <v>16</v>
      </c>
      <c r="F16" s="2">
        <f>'U13'!AA16:AA32+Overall!Z16:Z32</f>
        <v>46</v>
      </c>
      <c r="G16" s="2">
        <f>'U15'!AA15</f>
        <v>66</v>
      </c>
      <c r="H16" s="2">
        <f>'Novice Masters Para'!AH16</f>
        <v>40</v>
      </c>
      <c r="I16" s="62">
        <f t="shared" si="0"/>
        <v>168</v>
      </c>
      <c r="J16" s="106">
        <f t="shared" si="1"/>
        <v>8</v>
      </c>
    </row>
    <row r="17" spans="3:10">
      <c r="C17" s="36" t="s">
        <v>78</v>
      </c>
      <c r="D17" s="99" t="s">
        <v>77</v>
      </c>
      <c r="E17" s="4">
        <f>'U11'!R17</f>
        <v>0</v>
      </c>
      <c r="F17" s="2">
        <f>'U13'!AA17:AA33+Overall!Z17:Z33</f>
        <v>0</v>
      </c>
      <c r="G17" s="2">
        <f>'U15'!AA16</f>
        <v>0</v>
      </c>
      <c r="H17" s="2">
        <f>'Novice Masters Para'!AH17</f>
        <v>0</v>
      </c>
      <c r="I17" s="62">
        <f t="shared" si="0"/>
        <v>0</v>
      </c>
      <c r="J17" s="105">
        <f t="shared" si="1"/>
        <v>17</v>
      </c>
    </row>
    <row r="18" spans="3:10">
      <c r="C18" s="36" t="s">
        <v>80</v>
      </c>
      <c r="D18" s="99" t="s">
        <v>79</v>
      </c>
      <c r="E18" s="4">
        <f>'U11'!R18</f>
        <v>2</v>
      </c>
      <c r="F18" s="2">
        <f>'U13'!AA18:AA34+Overall!Z18:Z34</f>
        <v>11</v>
      </c>
      <c r="G18" s="2">
        <f>'U15'!AA17</f>
        <v>0</v>
      </c>
      <c r="H18" s="2">
        <f>'Novice Masters Para'!AH18</f>
        <v>16</v>
      </c>
      <c r="I18" s="62">
        <f t="shared" si="0"/>
        <v>29</v>
      </c>
      <c r="J18" s="106">
        <f t="shared" si="1"/>
        <v>15</v>
      </c>
    </row>
    <row r="19" spans="3:10">
      <c r="C19" s="36" t="s">
        <v>82</v>
      </c>
      <c r="D19" s="99" t="s">
        <v>81</v>
      </c>
      <c r="E19" s="4">
        <f>'U11'!R19</f>
        <v>0</v>
      </c>
      <c r="F19" s="2">
        <f>'U13'!AA19:AA35+Overall!Z19:Z35</f>
        <v>60</v>
      </c>
      <c r="G19" s="2">
        <f>'U15'!AA18</f>
        <v>69</v>
      </c>
      <c r="H19" s="2">
        <f>'Novice Masters Para'!AH19</f>
        <v>162</v>
      </c>
      <c r="I19" s="62">
        <f t="shared" si="0"/>
        <v>291</v>
      </c>
      <c r="J19" s="105">
        <f t="shared" si="1"/>
        <v>4</v>
      </c>
    </row>
    <row r="20" spans="3:10">
      <c r="C20" s="36" t="s">
        <v>84</v>
      </c>
      <c r="D20" s="99" t="s">
        <v>83</v>
      </c>
      <c r="E20" s="4">
        <f>'U11'!R20</f>
        <v>0</v>
      </c>
      <c r="F20" s="2">
        <f>'U13'!AA20:AA36+Overall!Z20:Z36</f>
        <v>0.5</v>
      </c>
      <c r="G20" s="2">
        <f>'U15'!AA19</f>
        <v>127</v>
      </c>
      <c r="H20" s="2">
        <f>'Novice Masters Para'!AH20</f>
        <v>17</v>
      </c>
      <c r="I20" s="62">
        <f t="shared" si="0"/>
        <v>144.5</v>
      </c>
      <c r="J20" s="106">
        <f t="shared" si="1"/>
        <v>11</v>
      </c>
    </row>
    <row r="21" spans="3:10" ht="16" thickBot="1">
      <c r="C21" s="67" t="s">
        <v>86</v>
      </c>
      <c r="D21" s="100" t="s">
        <v>85</v>
      </c>
      <c r="E21" s="45">
        <v>4.5</v>
      </c>
      <c r="F21" s="50">
        <f>'U13'!AA21:AA37+Overall!Z21:Z37</f>
        <v>20.5</v>
      </c>
      <c r="G21" s="50">
        <f>'U15'!AA20</f>
        <v>2.5</v>
      </c>
      <c r="H21" s="50">
        <f>'Novice Masters Para'!AH21</f>
        <v>0</v>
      </c>
      <c r="I21" s="64">
        <f t="shared" si="0"/>
        <v>27.5</v>
      </c>
      <c r="J21" s="107">
        <f>_xlfn.RANK.EQ(I21,I$5:I$21)</f>
        <v>16</v>
      </c>
    </row>
  </sheetData>
  <mergeCells count="2">
    <mergeCell ref="D2:D4"/>
    <mergeCell ref="E2:J3"/>
  </mergeCells>
  <phoneticPr fontId="7" type="noConversion"/>
  <conditionalFormatting sqref="C5:I21">
    <cfRule type="expression" dxfId="9" priority="10">
      <formula>MOD(ROW(),2)=1</formula>
    </cfRule>
  </conditionalFormatting>
  <conditionalFormatting sqref="J5 J7 J9 J11 J13 J15 J17 J19 J21">
    <cfRule type="expression" dxfId="8" priority="9">
      <formula>MOD(ROW(),2)=1</formula>
    </cfRule>
  </conditionalFormatting>
  <conditionalFormatting sqref="J6">
    <cfRule type="expression" dxfId="7" priority="8">
      <formula>MOD(ROW(),2)=1</formula>
    </cfRule>
  </conditionalFormatting>
  <conditionalFormatting sqref="J8">
    <cfRule type="expression" dxfId="6" priority="7">
      <formula>MOD(ROW(),2)=1</formula>
    </cfRule>
  </conditionalFormatting>
  <conditionalFormatting sqref="J10">
    <cfRule type="expression" dxfId="5" priority="6">
      <formula>MOD(ROW(),2)=1</formula>
    </cfRule>
  </conditionalFormatting>
  <conditionalFormatting sqref="J12">
    <cfRule type="expression" dxfId="4" priority="5">
      <formula>MOD(ROW(),2)=1</formula>
    </cfRule>
  </conditionalFormatting>
  <conditionalFormatting sqref="J14">
    <cfRule type="expression" dxfId="3" priority="4">
      <formula>MOD(ROW(),2)=1</formula>
    </cfRule>
  </conditionalFormatting>
  <conditionalFormatting sqref="J16">
    <cfRule type="expression" dxfId="2" priority="3">
      <formula>MOD(ROW(),2)=1</formula>
    </cfRule>
  </conditionalFormatting>
  <conditionalFormatting sqref="J18">
    <cfRule type="expression" dxfId="1" priority="2">
      <formula>MOD(ROW(),2)=1</formula>
    </cfRule>
  </conditionalFormatting>
  <conditionalFormatting sqref="J20">
    <cfRule type="expression" dxfId="0" priority="1">
      <formula>MOD(ROW(),2)=1</formula>
    </cfRule>
  </conditionalFormatting>
  <pageMargins left="0.56000000000000005" right="0.56000000000000005" top="1" bottom="1" header="0.5" footer="0.5"/>
  <pageSetup scale="69" fitToHeight="0" orientation="landscape" horizontalDpi="4294967292" verticalDpi="4294967292"/>
  <headerFooter>
    <oddHeader>&amp;C&amp;"Calibri,Regular"&amp;K000000Pacific Cup 2016 Burgee Results</oddHeader>
    <oddFooter>&amp;L&amp;"Calibri,Regular"&amp;K000000Page &amp;P of &amp;N&amp;R&amp;"Calibri,Regular"&amp;K000000Printed &amp;D; &amp;T</oddFooter>
  </headerFooter>
  <extLst>
    <ext xmlns:mx="http://schemas.microsoft.com/office/mac/excel/2008/main" uri="{64002731-A6B0-56B0-2670-7721B7C09600}">
      <mx:PLV Mode="0" OnePage="0" WScale="8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U11</vt:lpstr>
      <vt:lpstr>U13</vt:lpstr>
      <vt:lpstr>U15</vt:lpstr>
      <vt:lpstr>Novice Masters Para</vt:lpstr>
      <vt:lpstr>Overall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Dalton</dc:creator>
  <cp:lastModifiedBy>Mary Jane Abbott</cp:lastModifiedBy>
  <cp:lastPrinted>2016-09-13T18:59:46Z</cp:lastPrinted>
  <dcterms:created xsi:type="dcterms:W3CDTF">2016-08-11T17:55:01Z</dcterms:created>
  <dcterms:modified xsi:type="dcterms:W3CDTF">2016-09-13T23:07:54Z</dcterms:modified>
</cp:coreProperties>
</file>