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'Sheet1'!$A$1:$S$32</definedName>
  </definedNames>
  <calcPr fullCalcOnLoad="1"/>
</workbook>
</file>

<file path=xl/sharedStrings.xml><?xml version="1.0" encoding="utf-8"?>
<sst xmlns="http://schemas.openxmlformats.org/spreadsheetml/2006/main" count="100" uniqueCount="48">
  <si>
    <t>C1M</t>
  </si>
  <si>
    <t>C1W</t>
  </si>
  <si>
    <t>Name</t>
  </si>
  <si>
    <t>Cat.</t>
  </si>
  <si>
    <t>K1W, C2M</t>
  </si>
  <si>
    <t>Final Selection Ranking</t>
  </si>
  <si>
    <t>Total Best 3 of 4 %ages</t>
  </si>
  <si>
    <t>Average Best 3 of 4</t>
  </si>
  <si>
    <t>Class Qualification Percent</t>
  </si>
  <si>
    <t>K1M</t>
  </si>
  <si>
    <t>Race 1: Sat. May 15, 2010</t>
  </si>
  <si>
    <t>Race 2: Sat. May 15, 2010</t>
  </si>
  <si>
    <t>Race 3: Sun. May 16, 2010</t>
  </si>
  <si>
    <t>Race 4: Sun. May 16, 2010</t>
  </si>
  <si>
    <t>Run Time (s)</t>
  </si>
  <si>
    <t>Penalty (s)</t>
  </si>
  <si>
    <t>% off Leader.</t>
  </si>
  <si>
    <t>Race Time (s)</t>
  </si>
  <si>
    <t>Whitewater Slalom: 2010 Team Trials - Juniors</t>
  </si>
  <si>
    <t>Fastest Canadian Junior Boat in each run</t>
  </si>
  <si>
    <t>K1W</t>
  </si>
  <si>
    <t>Hayden Danials</t>
  </si>
  <si>
    <t>Liam Smedley</t>
  </si>
  <si>
    <t>Marissa Dederer</t>
  </si>
  <si>
    <t>Aleisha Greve</t>
  </si>
  <si>
    <t>Alexandra McGee</t>
  </si>
  <si>
    <t>Adrian Cole</t>
  </si>
  <si>
    <t>Jordan Golner</t>
  </si>
  <si>
    <t>Andrew Hamelin</t>
  </si>
  <si>
    <t>Kiah Schaepe</t>
  </si>
  <si>
    <t>Levi Severtson</t>
  </si>
  <si>
    <t>Max Petitclerc</t>
  </si>
  <si>
    <t>Michael Tayler</t>
  </si>
  <si>
    <t>Zoe Corkery</t>
  </si>
  <si>
    <t>Marissa Dederere</t>
  </si>
  <si>
    <t>Jazmyne Denhollander</t>
  </si>
  <si>
    <t>Florence Maheu</t>
  </si>
  <si>
    <t>Rachael Penman</t>
  </si>
  <si>
    <t>Aurelie Rondeau</t>
  </si>
  <si>
    <t>Overall Rank</t>
  </si>
  <si>
    <t>Cat. Rank</t>
  </si>
  <si>
    <t>Q</t>
  </si>
  <si>
    <t>Prov.</t>
  </si>
  <si>
    <t>AB</t>
  </si>
  <si>
    <t>ON.</t>
  </si>
  <si>
    <t>ON</t>
  </si>
  <si>
    <t>QC</t>
  </si>
  <si>
    <t>BC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</si>
</sst>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&quot;$&quot;* #,##0_-;\-&quot;$&quot;* #,##0_-;_-&quot;$&quot;* &quot;-&quot;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0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2" fontId="18" fillId="0" borderId="10" xfId="55" applyNumberFormat="1" applyFont="1" applyBorder="1">
      <alignment/>
      <protection/>
    </xf>
    <xf numFmtId="2" fontId="0" fillId="0" borderId="0" xfId="55" applyNumberFormat="1">
      <alignment/>
      <protection/>
    </xf>
    <xf numFmtId="2" fontId="0" fillId="0" borderId="0" xfId="0" applyNumberFormat="1" applyAlignment="1">
      <alignment/>
    </xf>
    <xf numFmtId="0" fontId="18" fillId="0" borderId="11" xfId="55" applyFont="1" applyBorder="1">
      <alignment/>
      <protection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vertical="top" wrapText="1"/>
    </xf>
    <xf numFmtId="0" fontId="18" fillId="0" borderId="0" xfId="55" applyFont="1" applyBorder="1">
      <alignment/>
      <protection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2" fontId="19" fillId="0" borderId="12" xfId="0" applyNumberFormat="1" applyFont="1" applyBorder="1" applyAlignment="1">
      <alignment vertical="top" wrapText="1"/>
    </xf>
    <xf numFmtId="2" fontId="21" fillId="0" borderId="12" xfId="0" applyNumberFormat="1" applyFont="1" applyBorder="1" applyAlignment="1">
      <alignment vertical="top" wrapText="1"/>
    </xf>
    <xf numFmtId="2" fontId="19" fillId="0" borderId="10" xfId="0" applyNumberFormat="1" applyFont="1" applyBorder="1" applyAlignment="1">
      <alignment vertical="top" wrapText="1"/>
    </xf>
    <xf numFmtId="2" fontId="21" fillId="0" borderId="10" xfId="0" applyNumberFormat="1" applyFont="1" applyBorder="1" applyAlignment="1">
      <alignment vertical="top" wrapText="1"/>
    </xf>
    <xf numFmtId="9" fontId="0" fillId="0" borderId="11" xfId="0" applyNumberFormat="1" applyBorder="1" applyAlignment="1">
      <alignment/>
    </xf>
    <xf numFmtId="0" fontId="0" fillId="0" borderId="0" xfId="0" applyBorder="1" applyAlignment="1">
      <alignment vertical="top" wrapText="1"/>
    </xf>
    <xf numFmtId="9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9" fontId="0" fillId="0" borderId="13" xfId="0" applyNumberFormat="1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24" borderId="12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18" fillId="0" borderId="17" xfId="55" applyFont="1" applyBorder="1">
      <alignment/>
      <protection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55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2" fontId="0" fillId="0" borderId="13" xfId="0" applyNumberFormat="1" applyBorder="1" applyAlignment="1">
      <alignment horizontal="center" vertical="top" wrapText="1"/>
    </xf>
    <xf numFmtId="2" fontId="0" fillId="0" borderId="14" xfId="0" applyNumberFormat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0" xfId="0" applyAlignment="1">
      <alignment/>
    </xf>
    <xf numFmtId="0" fontId="20" fillId="0" borderId="0" xfId="0" applyFont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7" xfId="0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0</xdr:rowOff>
    </xdr:from>
    <xdr:to>
      <xdr:col>0</xdr:col>
      <xdr:colOff>1200150</xdr:colOff>
      <xdr:row>5</xdr:row>
      <xdr:rowOff>142875</xdr:rowOff>
    </xdr:to>
    <xdr:pic>
      <xdr:nvPicPr>
        <xdr:cNvPr id="1" name="Picture 2" descr="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914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1">
      <pane xSplit="3" ySplit="7" topLeftCell="G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X28" sqref="X28"/>
    </sheetView>
  </sheetViews>
  <sheetFormatPr defaultColWidth="9.140625" defaultRowHeight="12.75"/>
  <cols>
    <col min="1" max="1" width="19.00390625" style="0" customWidth="1"/>
    <col min="2" max="2" width="5.00390625" style="0" customWidth="1"/>
    <col min="3" max="3" width="6.57421875" style="0" customWidth="1"/>
    <col min="4" max="5" width="7.00390625" style="0" customWidth="1"/>
    <col min="6" max="6" width="7.140625" style="0" customWidth="1"/>
    <col min="7" max="7" width="7.28125" style="0" customWidth="1"/>
    <col min="8" max="8" width="8.57421875" style="0" customWidth="1"/>
    <col min="9" max="9" width="7.8515625" style="0" customWidth="1"/>
    <col min="10" max="11" width="7.421875" style="0" customWidth="1"/>
    <col min="12" max="12" width="8.7109375" style="0" customWidth="1"/>
    <col min="13" max="13" width="7.140625" style="0" customWidth="1"/>
    <col min="14" max="14" width="8.28125" style="0" customWidth="1"/>
    <col min="15" max="15" width="7.421875" style="0" customWidth="1"/>
    <col min="16" max="16" width="7.7109375" style="0" customWidth="1"/>
    <col min="17" max="17" width="7.140625" style="0" customWidth="1"/>
    <col min="18" max="18" width="8.140625" style="0" customWidth="1"/>
    <col min="19" max="19" width="7.28125" style="0" customWidth="1"/>
    <col min="20" max="20" width="8.7109375" style="0" customWidth="1"/>
    <col min="21" max="21" width="6.57421875" style="0" customWidth="1"/>
    <col min="22" max="22" width="6.7109375" style="0" customWidth="1"/>
    <col min="23" max="23" width="8.7109375" style="0" customWidth="1"/>
    <col min="24" max="24" width="3.140625" style="0" customWidth="1"/>
    <col min="25" max="25" width="9.421875" style="0" hidden="1" customWidth="1"/>
    <col min="26" max="26" width="9.7109375" style="0" hidden="1" customWidth="1"/>
    <col min="27" max="28" width="9.421875" style="0" customWidth="1"/>
  </cols>
  <sheetData>
    <row r="1" spans="1:24" ht="13.5" customHeight="1" thickBot="1">
      <c r="A1" s="46"/>
      <c r="C1" s="9"/>
      <c r="D1" s="9"/>
      <c r="E1" s="9"/>
      <c r="F1" s="9"/>
      <c r="G1" s="9"/>
      <c r="H1" s="9"/>
      <c r="I1" s="9"/>
      <c r="J1" s="9"/>
      <c r="K1" s="9"/>
      <c r="L1" s="9"/>
      <c r="M1" s="53" t="s">
        <v>8</v>
      </c>
      <c r="N1" s="5" t="s">
        <v>9</v>
      </c>
      <c r="O1" s="21">
        <v>1.1</v>
      </c>
      <c r="P1" s="8"/>
      <c r="Q1" s="22"/>
      <c r="R1" s="8"/>
      <c r="S1" s="23"/>
      <c r="T1" s="16"/>
      <c r="U1" s="16"/>
      <c r="V1" s="16"/>
      <c r="W1" s="16"/>
      <c r="X1" s="16"/>
    </row>
    <row r="2" spans="1:24" ht="12.75" customHeight="1" thickBot="1">
      <c r="A2" s="46"/>
      <c r="C2" s="9"/>
      <c r="D2" s="9"/>
      <c r="E2" s="9"/>
      <c r="F2" s="9"/>
      <c r="G2" s="9"/>
      <c r="H2" s="9"/>
      <c r="I2" s="9"/>
      <c r="J2" s="9"/>
      <c r="K2" s="9"/>
      <c r="L2" s="8"/>
      <c r="M2" s="53"/>
      <c r="N2" s="5" t="s">
        <v>0</v>
      </c>
      <c r="O2" s="21">
        <v>1.17</v>
      </c>
      <c r="P2" s="8"/>
      <c r="Q2" s="22"/>
      <c r="R2" s="8"/>
      <c r="S2" s="23"/>
      <c r="T2" s="16"/>
      <c r="U2" s="16"/>
      <c r="V2" s="16"/>
      <c r="W2" s="16"/>
      <c r="X2" s="16"/>
    </row>
    <row r="3" spans="1:24" ht="13.5" customHeight="1" thickBot="1">
      <c r="A3" s="46"/>
      <c r="C3" s="9"/>
      <c r="D3" s="47" t="s">
        <v>18</v>
      </c>
      <c r="E3" s="47"/>
      <c r="F3" s="47"/>
      <c r="G3" s="47"/>
      <c r="H3" s="47"/>
      <c r="I3" s="47"/>
      <c r="J3" s="47"/>
      <c r="K3" s="47"/>
      <c r="L3" s="47"/>
      <c r="M3" s="53"/>
      <c r="N3" s="5" t="s">
        <v>4</v>
      </c>
      <c r="O3" s="21">
        <v>1.3</v>
      </c>
      <c r="P3" s="8"/>
      <c r="Q3" s="22"/>
      <c r="R3" s="8"/>
      <c r="S3" s="23"/>
      <c r="T3" s="16"/>
      <c r="U3" s="16"/>
      <c r="V3" s="16"/>
      <c r="W3" s="16"/>
      <c r="X3" s="16"/>
    </row>
    <row r="4" spans="1:24" ht="13.5" customHeight="1" thickBot="1">
      <c r="A4" s="46"/>
      <c r="C4" s="9"/>
      <c r="D4" s="9"/>
      <c r="E4" s="9"/>
      <c r="F4" s="9"/>
      <c r="G4" s="9"/>
      <c r="H4" s="9"/>
      <c r="I4" s="9"/>
      <c r="J4" s="8"/>
      <c r="K4" s="8"/>
      <c r="L4" s="8"/>
      <c r="M4" s="54"/>
      <c r="N4" s="24" t="s">
        <v>1</v>
      </c>
      <c r="O4" s="25">
        <v>1.7</v>
      </c>
      <c r="P4" s="8"/>
      <c r="Q4" s="22"/>
      <c r="R4" s="8"/>
      <c r="S4" s="23"/>
      <c r="T4" s="16"/>
      <c r="U4" s="16"/>
      <c r="V4" s="16"/>
      <c r="W4" s="16"/>
      <c r="X4" s="16"/>
    </row>
    <row r="5" spans="1:24" ht="13.5" thickBot="1">
      <c r="A5" s="46"/>
      <c r="C5" s="10"/>
      <c r="D5" s="37" t="s">
        <v>10</v>
      </c>
      <c r="E5" s="37"/>
      <c r="F5" s="37"/>
      <c r="G5" s="37"/>
      <c r="H5" s="38" t="s">
        <v>11</v>
      </c>
      <c r="I5" s="38"/>
      <c r="J5" s="38"/>
      <c r="K5" s="38"/>
      <c r="L5" s="38" t="s">
        <v>12</v>
      </c>
      <c r="M5" s="38"/>
      <c r="N5" s="38"/>
      <c r="O5" s="38"/>
      <c r="P5" s="38" t="s">
        <v>13</v>
      </c>
      <c r="Q5" s="38"/>
      <c r="R5" s="38"/>
      <c r="S5" s="38"/>
      <c r="T5" s="48" t="s">
        <v>5</v>
      </c>
      <c r="U5" s="49"/>
      <c r="V5" s="49"/>
      <c r="W5" s="50"/>
      <c r="X5" s="24"/>
    </row>
    <row r="6" spans="1:24" ht="25.5" customHeight="1" thickBot="1">
      <c r="A6" s="46"/>
      <c r="C6" s="10"/>
      <c r="D6" s="44" t="s">
        <v>14</v>
      </c>
      <c r="E6" s="35" t="s">
        <v>15</v>
      </c>
      <c r="F6" s="42" t="s">
        <v>17</v>
      </c>
      <c r="G6" s="26" t="s">
        <v>16</v>
      </c>
      <c r="H6" s="44" t="s">
        <v>14</v>
      </c>
      <c r="I6" s="35" t="s">
        <v>15</v>
      </c>
      <c r="J6" s="35" t="s">
        <v>17</v>
      </c>
      <c r="K6" s="26" t="s">
        <v>16</v>
      </c>
      <c r="L6" s="44" t="s">
        <v>14</v>
      </c>
      <c r="M6" s="35" t="s">
        <v>15</v>
      </c>
      <c r="N6" s="35" t="s">
        <v>17</v>
      </c>
      <c r="O6" s="26" t="s">
        <v>16</v>
      </c>
      <c r="P6" s="44" t="s">
        <v>14</v>
      </c>
      <c r="Q6" s="35" t="s">
        <v>15</v>
      </c>
      <c r="R6" s="35" t="s">
        <v>17</v>
      </c>
      <c r="S6" s="26" t="s">
        <v>16</v>
      </c>
      <c r="T6" s="55" t="s">
        <v>6</v>
      </c>
      <c r="U6" s="55" t="s">
        <v>7</v>
      </c>
      <c r="V6" s="55" t="s">
        <v>39</v>
      </c>
      <c r="W6" s="51" t="s">
        <v>40</v>
      </c>
      <c r="X6" s="52" t="s">
        <v>41</v>
      </c>
    </row>
    <row r="7" spans="1:24" ht="13.5" thickBot="1">
      <c r="A7" s="4" t="s">
        <v>2</v>
      </c>
      <c r="B7" s="4" t="s">
        <v>42</v>
      </c>
      <c r="C7" s="4" t="s">
        <v>3</v>
      </c>
      <c r="D7" s="45"/>
      <c r="E7" s="36"/>
      <c r="F7" s="43"/>
      <c r="G7" s="27"/>
      <c r="H7" s="45"/>
      <c r="I7" s="36"/>
      <c r="J7" s="36"/>
      <c r="K7" s="27"/>
      <c r="L7" s="45"/>
      <c r="M7" s="36"/>
      <c r="N7" s="36"/>
      <c r="O7" s="27"/>
      <c r="P7" s="45"/>
      <c r="Q7" s="36"/>
      <c r="R7" s="36"/>
      <c r="S7" s="27"/>
      <c r="T7" s="36"/>
      <c r="U7" s="36"/>
      <c r="V7" s="36"/>
      <c r="W7" s="52"/>
      <c r="X7" s="52"/>
    </row>
    <row r="8" spans="1:24" ht="13.5" thickBot="1">
      <c r="A8" s="4" t="s">
        <v>22</v>
      </c>
      <c r="B8" s="4" t="s">
        <v>44</v>
      </c>
      <c r="C8" s="5" t="s">
        <v>0</v>
      </c>
      <c r="D8" s="1">
        <v>97.02</v>
      </c>
      <c r="E8" s="6">
        <v>56</v>
      </c>
      <c r="F8" s="6">
        <f>SUM(D8,E8)</f>
        <v>153.01999999999998</v>
      </c>
      <c r="G8" s="11">
        <f>+((F8-$F$36)/$F$36)*100</f>
        <v>85.36644457904299</v>
      </c>
      <c r="H8" s="17">
        <v>99.42</v>
      </c>
      <c r="I8" s="11">
        <v>4</v>
      </c>
      <c r="J8" s="11">
        <f>SUM(H8,I8)</f>
        <v>103.42</v>
      </c>
      <c r="K8" s="11">
        <f>+((J8-$J$36)/$J$36)*100</f>
        <v>37.76475289729587</v>
      </c>
      <c r="L8" s="18">
        <v>109.05</v>
      </c>
      <c r="M8" s="11">
        <v>0</v>
      </c>
      <c r="N8" s="11">
        <f>SUM(L8,M8)</f>
        <v>109.05</v>
      </c>
      <c r="O8" s="11">
        <f>+((N8-$N$36)/$N$36)*100</f>
        <v>20.36423841059603</v>
      </c>
      <c r="P8" s="13">
        <v>115.63</v>
      </c>
      <c r="Q8" s="11">
        <v>2</v>
      </c>
      <c r="R8" s="11">
        <f>SUM(P8,Q8)</f>
        <v>117.63</v>
      </c>
      <c r="S8" s="11">
        <f>+((R8-$R$36)/$R$36)*100</f>
        <v>17.936635251654305</v>
      </c>
      <c r="T8" s="11">
        <f>SUM(G8,K8,O8,S8)-MAX(G8,K8,O8,S8)</f>
        <v>76.06562655954622</v>
      </c>
      <c r="U8" s="11">
        <f>T8/3</f>
        <v>25.355208853182074</v>
      </c>
      <c r="V8" s="12">
        <f>RANK(U8,U$8:U$34,1)</f>
        <v>8</v>
      </c>
      <c r="W8" s="7">
        <v>1</v>
      </c>
      <c r="X8" s="7"/>
    </row>
    <row r="9" spans="1:24" ht="13.5" thickBot="1">
      <c r="A9" s="4" t="s">
        <v>21</v>
      </c>
      <c r="B9" s="4" t="s">
        <v>43</v>
      </c>
      <c r="C9" s="5" t="s">
        <v>0</v>
      </c>
      <c r="D9" s="1">
        <v>102.59</v>
      </c>
      <c r="E9" s="6">
        <v>2</v>
      </c>
      <c r="F9" s="6">
        <f>SUM(D9,E9)</f>
        <v>104.59</v>
      </c>
      <c r="G9" s="11">
        <f>+((F9-$F$36)/$F$36)*100</f>
        <v>26.698970321017573</v>
      </c>
      <c r="H9" s="19">
        <v>104.09</v>
      </c>
      <c r="I9" s="6">
        <v>6</v>
      </c>
      <c r="J9" s="11">
        <f>SUM(H9,I9)</f>
        <v>110.09</v>
      </c>
      <c r="K9" s="11">
        <f>+((J9-$J$36)/$J$36)*100</f>
        <v>46.64979352604238</v>
      </c>
      <c r="L9" s="20">
        <v>162.97</v>
      </c>
      <c r="M9" s="6">
        <v>54</v>
      </c>
      <c r="N9" s="11">
        <f>SUM(L9,M9)</f>
        <v>216.97</v>
      </c>
      <c r="O9" s="11">
        <f>+((N9-$N$36)/$N$36)*100</f>
        <v>139.48123620309053</v>
      </c>
      <c r="P9" s="14">
        <v>145.58</v>
      </c>
      <c r="Q9" s="6">
        <v>52</v>
      </c>
      <c r="R9" s="11">
        <f>SUM(P9,Q9)</f>
        <v>197.58</v>
      </c>
      <c r="S9" s="11">
        <f>+((R9-$R$36)/$R$36)*100</f>
        <v>98.09504712251858</v>
      </c>
      <c r="T9" s="11">
        <f>SUM(G9,K9,O9,S9)-MAX(G9,K9,O9,S9)</f>
        <v>171.44381096957852</v>
      </c>
      <c r="U9" s="11">
        <f>T9/3</f>
        <v>57.14793698985951</v>
      </c>
      <c r="V9" s="12">
        <f>RANK(U9,U$8:U$34,1)</f>
        <v>13</v>
      </c>
      <c r="W9" s="7">
        <v>2</v>
      </c>
      <c r="X9" s="7"/>
    </row>
    <row r="10" spans="1:24" ht="13.5" thickBot="1">
      <c r="A10" s="4"/>
      <c r="B10" s="4"/>
      <c r="C10" s="5"/>
      <c r="D10" s="1"/>
      <c r="E10" s="6"/>
      <c r="F10" s="6"/>
      <c r="G10" s="11"/>
      <c r="H10" s="19"/>
      <c r="I10" s="6"/>
      <c r="J10" s="11"/>
      <c r="K10" s="11"/>
      <c r="L10" s="20"/>
      <c r="M10" s="6"/>
      <c r="N10" s="11"/>
      <c r="O10" s="11"/>
      <c r="P10" s="14"/>
      <c r="Q10" s="6"/>
      <c r="R10" s="11"/>
      <c r="S10" s="11"/>
      <c r="T10" s="11"/>
      <c r="U10" s="11"/>
      <c r="V10" s="12"/>
      <c r="W10" s="7"/>
      <c r="X10" s="7"/>
    </row>
    <row r="11" spans="1:24" ht="13.5" thickBot="1">
      <c r="A11" s="4" t="s">
        <v>25</v>
      </c>
      <c r="B11" s="4" t="s">
        <v>45</v>
      </c>
      <c r="C11" s="5" t="s">
        <v>1</v>
      </c>
      <c r="D11" s="1">
        <v>121.59</v>
      </c>
      <c r="E11" s="6">
        <v>10</v>
      </c>
      <c r="F11" s="6">
        <f>SUM(D11,E11)</f>
        <v>131.59</v>
      </c>
      <c r="G11" s="30">
        <f>+((F11-$F$36)/$F$36)*100</f>
        <v>59.406420351302245</v>
      </c>
      <c r="H11" s="6">
        <v>130.12</v>
      </c>
      <c r="I11" s="33">
        <v>102</v>
      </c>
      <c r="J11" s="11">
        <f>SUM(H11,I11)</f>
        <v>232.12</v>
      </c>
      <c r="K11" s="11">
        <f>+((J11-$J$36)/$J$36)*100</f>
        <v>209.20474224057548</v>
      </c>
      <c r="L11" s="20">
        <v>134.41</v>
      </c>
      <c r="M11" s="6">
        <v>50</v>
      </c>
      <c r="N11" s="11">
        <f>SUM(L11,M11)</f>
        <v>184.41</v>
      </c>
      <c r="O11" s="11">
        <f>+((N11-$N$36)/$N$36)*100</f>
        <v>103.5430463576159</v>
      </c>
      <c r="P11" s="14">
        <v>146.89</v>
      </c>
      <c r="Q11" s="6">
        <v>62</v>
      </c>
      <c r="R11" s="11">
        <f>SUM(P11,Q11)</f>
        <v>208.89</v>
      </c>
      <c r="S11" s="11">
        <f>+((R11-$R$36)/$R$36)*100</f>
        <v>109.43452977742129</v>
      </c>
      <c r="T11" s="11">
        <f>SUM(G11,K11,O11,S11)-MAX(G11,K11,O11,S11)</f>
        <v>272.38399648633947</v>
      </c>
      <c r="U11" s="11">
        <f>T11/3</f>
        <v>90.7946654954465</v>
      </c>
      <c r="V11" s="12">
        <f>RANK(U11,U$8:U$34,1)</f>
        <v>15</v>
      </c>
      <c r="W11" s="7">
        <v>1</v>
      </c>
      <c r="X11" s="7" t="s">
        <v>41</v>
      </c>
    </row>
    <row r="12" spans="1:24" ht="13.5" thickBot="1">
      <c r="A12" s="4" t="s">
        <v>23</v>
      </c>
      <c r="B12" s="34" t="s">
        <v>43</v>
      </c>
      <c r="C12" s="28" t="s">
        <v>1</v>
      </c>
      <c r="D12" s="6">
        <v>136.12</v>
      </c>
      <c r="E12" s="6">
        <v>6</v>
      </c>
      <c r="F12" s="6">
        <f>SUM(D12,E12)</f>
        <v>142.12</v>
      </c>
      <c r="G12" s="11">
        <f>+((F12-$F$36)/$F$36)*100</f>
        <v>72.16232586311328</v>
      </c>
      <c r="H12" s="6">
        <v>141.41</v>
      </c>
      <c r="I12" s="29">
        <v>2</v>
      </c>
      <c r="J12" s="11">
        <f>SUM(H12,I12)</f>
        <v>143.41</v>
      </c>
      <c r="K12" s="11">
        <f>+((J12-$J$36)/$J$36)*100</f>
        <v>91.03503396829628</v>
      </c>
      <c r="L12" s="20">
        <v>147.3</v>
      </c>
      <c r="M12" s="6">
        <v>152</v>
      </c>
      <c r="N12" s="11">
        <f>SUM(L12,M12)</f>
        <v>299.3</v>
      </c>
      <c r="O12" s="11">
        <f>+((N12-$N$36)/$N$36)*100</f>
        <v>230.35320088300227</v>
      </c>
      <c r="P12" s="14">
        <v>164.13</v>
      </c>
      <c r="Q12" s="6">
        <v>104</v>
      </c>
      <c r="R12" s="11">
        <f>SUM(P12,Q12)</f>
        <v>268.13</v>
      </c>
      <c r="S12" s="11">
        <f>+((R12-$R$36)/$R$36)*100</f>
        <v>168.8289552837377</v>
      </c>
      <c r="T12" s="11">
        <f>SUM(G12,K12,O12,S12)-MAX(G12,K12,O12,S12)</f>
        <v>332.0263151151473</v>
      </c>
      <c r="U12" s="11">
        <f>T12/3</f>
        <v>110.67543837171577</v>
      </c>
      <c r="V12" s="12">
        <f>RANK(U12,U$8:U$34,1)</f>
        <v>16</v>
      </c>
      <c r="W12" s="7">
        <v>2</v>
      </c>
      <c r="X12" s="7"/>
    </row>
    <row r="13" spans="1:24" ht="13.5" thickBot="1">
      <c r="A13" s="4" t="s">
        <v>24</v>
      </c>
      <c r="B13" s="4" t="s">
        <v>45</v>
      </c>
      <c r="C13" s="5" t="s">
        <v>1</v>
      </c>
      <c r="D13" s="1">
        <v>184.52</v>
      </c>
      <c r="E13" s="6">
        <v>56</v>
      </c>
      <c r="F13" s="6">
        <f>SUM(D13,E13)</f>
        <v>240.52</v>
      </c>
      <c r="G13" s="11">
        <f>+((F13-$F$36)/$F$36)*100</f>
        <v>191.36281041792859</v>
      </c>
      <c r="H13" s="6">
        <v>125.41</v>
      </c>
      <c r="I13" s="29">
        <v>54</v>
      </c>
      <c r="J13" s="11">
        <f>SUM(H13,I13)</f>
        <v>179.41</v>
      </c>
      <c r="K13" s="11">
        <f>+((J13-$J$36)/$J$36)*100</f>
        <v>138.99027574264022</v>
      </c>
      <c r="L13" s="20">
        <v>145.59</v>
      </c>
      <c r="M13" s="6">
        <v>10</v>
      </c>
      <c r="N13" s="11">
        <f>SUM(L13,M13)</f>
        <v>155.59</v>
      </c>
      <c r="O13" s="11">
        <f>+((N13-$N$36)/$N$36)*100</f>
        <v>71.7328918322296</v>
      </c>
      <c r="P13" s="14">
        <v>179.05</v>
      </c>
      <c r="Q13" s="6">
        <v>52</v>
      </c>
      <c r="R13" s="11">
        <f>SUM(P13,Q13)</f>
        <v>231.05</v>
      </c>
      <c r="S13" s="11">
        <f>+((R13-$R$36)/$R$36)*100</f>
        <v>131.65229596952076</v>
      </c>
      <c r="T13" s="11">
        <f>SUM(G13,K13,O13,S13)-MAX(G13,K13,O13,S13)</f>
        <v>342.37546354439064</v>
      </c>
      <c r="U13" s="11">
        <f>T13/3</f>
        <v>114.12515451479688</v>
      </c>
      <c r="V13" s="12">
        <f>RANK(U13,U$8:U$34,1)</f>
        <v>17</v>
      </c>
      <c r="W13" s="7">
        <v>3</v>
      </c>
      <c r="X13" s="7"/>
    </row>
    <row r="14" spans="1:24" ht="13.5" thickBot="1">
      <c r="A14" s="4"/>
      <c r="B14" s="4"/>
      <c r="C14" s="5"/>
      <c r="D14" s="1"/>
      <c r="E14" s="6"/>
      <c r="F14" s="6"/>
      <c r="G14" s="11"/>
      <c r="H14" s="6"/>
      <c r="I14" s="29"/>
      <c r="J14" s="11"/>
      <c r="K14" s="11"/>
      <c r="L14" s="20"/>
      <c r="M14" s="6"/>
      <c r="N14" s="11"/>
      <c r="O14" s="11"/>
      <c r="P14" s="14"/>
      <c r="Q14" s="6"/>
      <c r="R14" s="11"/>
      <c r="S14" s="11"/>
      <c r="T14" s="11"/>
      <c r="U14" s="11"/>
      <c r="V14" s="12"/>
      <c r="W14" s="7"/>
      <c r="X14" s="7"/>
    </row>
    <row r="15" spans="1:24" ht="13.5" thickBot="1">
      <c r="A15" s="4" t="s">
        <v>32</v>
      </c>
      <c r="B15" s="4" t="s">
        <v>45</v>
      </c>
      <c r="C15" s="5" t="s">
        <v>9</v>
      </c>
      <c r="D15" s="1">
        <v>73.3</v>
      </c>
      <c r="E15" s="6">
        <v>50</v>
      </c>
      <c r="F15" s="6">
        <f aca="true" t="shared" si="0" ref="F15:F21">SUM(D15,E15)</f>
        <v>123.3</v>
      </c>
      <c r="G15" s="11">
        <f aca="true" t="shared" si="1" ref="G15:G21">+((F15-$F$36)/$F$36)*100</f>
        <v>49.36402180496669</v>
      </c>
      <c r="H15" s="19">
        <v>75.07</v>
      </c>
      <c r="I15" s="32">
        <v>0</v>
      </c>
      <c r="J15" s="11">
        <f aca="true" t="shared" si="2" ref="J15:J21">SUM(H15,I15)</f>
        <v>75.07</v>
      </c>
      <c r="K15" s="30">
        <f aca="true" t="shared" si="3" ref="K15:K21">+((J15-$J$36)/$J$36)*100</f>
        <v>0</v>
      </c>
      <c r="L15" s="20">
        <v>88.6</v>
      </c>
      <c r="M15" s="6">
        <v>2</v>
      </c>
      <c r="N15" s="11">
        <f aca="true" t="shared" si="4" ref="N15:N21">SUM(L15,M15)</f>
        <v>90.6</v>
      </c>
      <c r="O15" s="11">
        <f aca="true" t="shared" si="5" ref="O15:O21">+((N15-$N$36)/$N$36)*100</f>
        <v>0</v>
      </c>
      <c r="P15" s="14">
        <v>97.15</v>
      </c>
      <c r="Q15" s="6">
        <v>4</v>
      </c>
      <c r="R15" s="11">
        <f aca="true" t="shared" si="6" ref="R15:R21">SUM(P15,Q15)</f>
        <v>101.15</v>
      </c>
      <c r="S15" s="11">
        <f aca="true" t="shared" si="7" ref="S15:S21">+((R15-$R$36)/$R$36)*100</f>
        <v>1.4136755564467725</v>
      </c>
      <c r="T15" s="11">
        <f aca="true" t="shared" si="8" ref="T15:T21">SUM(G15,K15,O15,S15)-MAX(G15,K15,O15,S15)</f>
        <v>1.4136755564467691</v>
      </c>
      <c r="U15" s="11">
        <f aca="true" t="shared" si="9" ref="U15:U21">T15/3</f>
        <v>0.4712251854822564</v>
      </c>
      <c r="V15" s="12">
        <f aca="true" t="shared" si="10" ref="V15:V21">RANK(U15,U$8:U$34,1)</f>
        <v>1</v>
      </c>
      <c r="W15" s="7">
        <v>1</v>
      </c>
      <c r="X15" s="7" t="s">
        <v>41</v>
      </c>
    </row>
    <row r="16" spans="1:24" ht="13.5" thickBot="1">
      <c r="A16" s="4" t="s">
        <v>31</v>
      </c>
      <c r="B16" s="4" t="s">
        <v>46</v>
      </c>
      <c r="C16" s="5" t="s">
        <v>9</v>
      </c>
      <c r="D16" s="1">
        <v>82.55</v>
      </c>
      <c r="E16" s="6">
        <v>0</v>
      </c>
      <c r="F16" s="6">
        <f t="shared" si="0"/>
        <v>82.55</v>
      </c>
      <c r="G16" s="30">
        <f t="shared" si="1"/>
        <v>0</v>
      </c>
      <c r="H16" s="19">
        <v>80.03</v>
      </c>
      <c r="I16" s="6">
        <v>0</v>
      </c>
      <c r="J16" s="11">
        <f t="shared" si="2"/>
        <v>80.03</v>
      </c>
      <c r="K16" s="31">
        <f t="shared" si="3"/>
        <v>6.6071666444651775</v>
      </c>
      <c r="L16" s="20">
        <v>93.92</v>
      </c>
      <c r="M16" s="6">
        <v>0</v>
      </c>
      <c r="N16" s="11">
        <f t="shared" si="4"/>
        <v>93.92</v>
      </c>
      <c r="O16" s="11">
        <f t="shared" si="5"/>
        <v>3.6644591611479114</v>
      </c>
      <c r="P16" s="14">
        <v>97.74</v>
      </c>
      <c r="Q16" s="6">
        <v>2</v>
      </c>
      <c r="R16" s="11">
        <f t="shared" si="6"/>
        <v>99.74</v>
      </c>
      <c r="S16" s="11">
        <f t="shared" si="7"/>
        <v>0</v>
      </c>
      <c r="T16" s="11">
        <f t="shared" si="8"/>
        <v>3.664459161147912</v>
      </c>
      <c r="U16" s="11">
        <f t="shared" si="9"/>
        <v>1.221486387049304</v>
      </c>
      <c r="V16" s="12">
        <f t="shared" si="10"/>
        <v>2</v>
      </c>
      <c r="W16" s="7">
        <v>2</v>
      </c>
      <c r="X16" s="7" t="s">
        <v>41</v>
      </c>
    </row>
    <row r="17" spans="1:24" ht="13.5" thickBot="1">
      <c r="A17" s="4" t="s">
        <v>26</v>
      </c>
      <c r="B17" s="4" t="s">
        <v>43</v>
      </c>
      <c r="C17" s="5" t="s">
        <v>9</v>
      </c>
      <c r="D17" s="1">
        <v>82.89</v>
      </c>
      <c r="E17" s="6">
        <v>2</v>
      </c>
      <c r="F17" s="6">
        <f t="shared" si="0"/>
        <v>84.89</v>
      </c>
      <c r="G17" s="30">
        <f t="shared" si="1"/>
        <v>2.834645669291343</v>
      </c>
      <c r="H17" s="19">
        <v>93.24</v>
      </c>
      <c r="I17" s="6">
        <v>0</v>
      </c>
      <c r="J17" s="11">
        <f t="shared" si="2"/>
        <v>93.24</v>
      </c>
      <c r="K17" s="11">
        <f t="shared" si="3"/>
        <v>24.204076195550826</v>
      </c>
      <c r="L17" s="20">
        <v>103.88</v>
      </c>
      <c r="M17" s="6">
        <v>0</v>
      </c>
      <c r="N17" s="11">
        <f t="shared" si="4"/>
        <v>103.88</v>
      </c>
      <c r="O17" s="11">
        <f t="shared" si="5"/>
        <v>14.657836644591612</v>
      </c>
      <c r="P17" s="14">
        <v>114.28</v>
      </c>
      <c r="Q17" s="6">
        <v>6</v>
      </c>
      <c r="R17" s="11">
        <f t="shared" si="6"/>
        <v>120.28</v>
      </c>
      <c r="S17" s="11">
        <f t="shared" si="7"/>
        <v>20.593543212352124</v>
      </c>
      <c r="T17" s="11">
        <f t="shared" si="8"/>
        <v>38.08602552623508</v>
      </c>
      <c r="U17" s="11">
        <f t="shared" si="9"/>
        <v>12.695341842078362</v>
      </c>
      <c r="V17" s="12">
        <f t="shared" si="10"/>
        <v>4</v>
      </c>
      <c r="W17" s="7">
        <v>3</v>
      </c>
      <c r="X17" s="7" t="s">
        <v>41</v>
      </c>
    </row>
    <row r="18" spans="1:24" ht="13.5" thickBot="1">
      <c r="A18" s="4" t="s">
        <v>27</v>
      </c>
      <c r="B18" s="4" t="s">
        <v>47</v>
      </c>
      <c r="C18" s="5" t="s">
        <v>9</v>
      </c>
      <c r="D18" s="1">
        <v>87.02</v>
      </c>
      <c r="E18" s="6">
        <v>8</v>
      </c>
      <c r="F18" s="6">
        <f t="shared" si="0"/>
        <v>95.02</v>
      </c>
      <c r="G18" s="11">
        <f t="shared" si="1"/>
        <v>15.105996365838884</v>
      </c>
      <c r="H18" s="19">
        <v>86.63</v>
      </c>
      <c r="I18" s="6">
        <v>6</v>
      </c>
      <c r="J18" s="11">
        <f t="shared" si="2"/>
        <v>92.63</v>
      </c>
      <c r="K18" s="11">
        <f t="shared" si="3"/>
        <v>23.39150126548555</v>
      </c>
      <c r="L18" s="20">
        <v>97.17</v>
      </c>
      <c r="M18" s="6">
        <v>8</v>
      </c>
      <c r="N18" s="11">
        <f t="shared" si="4"/>
        <v>105.17</v>
      </c>
      <c r="O18" s="11">
        <f t="shared" si="5"/>
        <v>16.08167770419427</v>
      </c>
      <c r="P18" s="14">
        <v>111.14</v>
      </c>
      <c r="Q18" s="6">
        <v>10</v>
      </c>
      <c r="R18" s="11">
        <f t="shared" si="6"/>
        <v>121.14</v>
      </c>
      <c r="S18" s="11">
        <f t="shared" si="7"/>
        <v>21.455785041106886</v>
      </c>
      <c r="T18" s="11">
        <f t="shared" si="8"/>
        <v>52.64345911114004</v>
      </c>
      <c r="U18" s="11">
        <f t="shared" si="9"/>
        <v>17.547819703713348</v>
      </c>
      <c r="V18" s="12">
        <f t="shared" si="10"/>
        <v>6</v>
      </c>
      <c r="W18" s="7">
        <v>4</v>
      </c>
      <c r="X18" s="7"/>
    </row>
    <row r="19" spans="1:24" ht="13.5" thickBot="1">
      <c r="A19" s="4" t="s">
        <v>28</v>
      </c>
      <c r="B19" s="4" t="s">
        <v>46</v>
      </c>
      <c r="C19" s="5" t="s">
        <v>9</v>
      </c>
      <c r="D19" s="1">
        <v>92.58</v>
      </c>
      <c r="E19" s="6">
        <v>4</v>
      </c>
      <c r="F19" s="6">
        <f t="shared" si="0"/>
        <v>96.58</v>
      </c>
      <c r="G19" s="11">
        <f t="shared" si="1"/>
        <v>16.995760145366447</v>
      </c>
      <c r="H19" s="19">
        <v>89.13</v>
      </c>
      <c r="I19" s="6">
        <v>2</v>
      </c>
      <c r="J19" s="11">
        <f t="shared" si="2"/>
        <v>91.13</v>
      </c>
      <c r="K19" s="11">
        <f t="shared" si="3"/>
        <v>21.393366191554556</v>
      </c>
      <c r="L19" s="20">
        <v>123.24</v>
      </c>
      <c r="M19" s="6">
        <v>4</v>
      </c>
      <c r="N19" s="11">
        <f t="shared" si="4"/>
        <v>127.24</v>
      </c>
      <c r="O19" s="11">
        <f t="shared" si="5"/>
        <v>40.44150110375276</v>
      </c>
      <c r="P19" s="14">
        <v>122.59</v>
      </c>
      <c r="Q19" s="6">
        <v>52</v>
      </c>
      <c r="R19" s="11">
        <f t="shared" si="6"/>
        <v>174.59</v>
      </c>
      <c r="S19" s="11">
        <f t="shared" si="7"/>
        <v>75.045117304993</v>
      </c>
      <c r="T19" s="11">
        <f t="shared" si="8"/>
        <v>78.83062744067377</v>
      </c>
      <c r="U19" s="11">
        <f t="shared" si="9"/>
        <v>26.276875813557922</v>
      </c>
      <c r="V19" s="12">
        <f t="shared" si="10"/>
        <v>9</v>
      </c>
      <c r="W19" s="7">
        <v>5</v>
      </c>
      <c r="X19" s="7"/>
    </row>
    <row r="20" spans="1:24" ht="13.5" thickBot="1">
      <c r="A20" s="4" t="s">
        <v>30</v>
      </c>
      <c r="B20" s="4" t="s">
        <v>43</v>
      </c>
      <c r="C20" s="5" t="s">
        <v>9</v>
      </c>
      <c r="D20" s="1">
        <v>128.71</v>
      </c>
      <c r="E20" s="6">
        <v>8</v>
      </c>
      <c r="F20" s="6">
        <f t="shared" si="0"/>
        <v>136.71</v>
      </c>
      <c r="G20" s="11">
        <f t="shared" si="1"/>
        <v>65.60872198667475</v>
      </c>
      <c r="H20" s="19">
        <v>118.29</v>
      </c>
      <c r="I20" s="6">
        <v>50</v>
      </c>
      <c r="J20" s="11">
        <f t="shared" si="2"/>
        <v>168.29000000000002</v>
      </c>
      <c r="K20" s="11">
        <f t="shared" si="3"/>
        <v>124.17743439456513</v>
      </c>
      <c r="L20" s="20">
        <v>100.2</v>
      </c>
      <c r="M20" s="6">
        <v>4</v>
      </c>
      <c r="N20" s="11">
        <f t="shared" si="4"/>
        <v>104.2</v>
      </c>
      <c r="O20" s="11">
        <f t="shared" si="5"/>
        <v>15.011037527593828</v>
      </c>
      <c r="P20" s="14">
        <v>138.45</v>
      </c>
      <c r="Q20" s="6">
        <v>64</v>
      </c>
      <c r="R20" s="11">
        <f t="shared" si="6"/>
        <v>202.45</v>
      </c>
      <c r="S20" s="11">
        <f t="shared" si="7"/>
        <v>102.9777421295368</v>
      </c>
      <c r="T20" s="11">
        <f t="shared" si="8"/>
        <v>183.5975016438054</v>
      </c>
      <c r="U20" s="11">
        <f t="shared" si="9"/>
        <v>61.1991672146018</v>
      </c>
      <c r="V20" s="12">
        <f t="shared" si="10"/>
        <v>14</v>
      </c>
      <c r="W20" s="7">
        <v>6</v>
      </c>
      <c r="X20" s="7"/>
    </row>
    <row r="21" spans="1:24" ht="13.5" thickBot="1">
      <c r="A21" s="4" t="s">
        <v>29</v>
      </c>
      <c r="B21" s="4" t="s">
        <v>47</v>
      </c>
      <c r="C21" s="5" t="s">
        <v>9</v>
      </c>
      <c r="D21" s="1">
        <v>143.52</v>
      </c>
      <c r="E21" s="6">
        <v>356</v>
      </c>
      <c r="F21" s="6">
        <f t="shared" si="0"/>
        <v>499.52</v>
      </c>
      <c r="G21" s="11">
        <f t="shared" si="1"/>
        <v>505.1120533010296</v>
      </c>
      <c r="H21" s="19">
        <v>999</v>
      </c>
      <c r="I21" s="6">
        <v>306</v>
      </c>
      <c r="J21" s="11">
        <f t="shared" si="2"/>
        <v>1305</v>
      </c>
      <c r="K21" s="11">
        <f t="shared" si="3"/>
        <v>1638.3775143199682</v>
      </c>
      <c r="L21" s="20">
        <v>207.2</v>
      </c>
      <c r="M21" s="6">
        <v>256</v>
      </c>
      <c r="N21" s="11">
        <f t="shared" si="4"/>
        <v>463.2</v>
      </c>
      <c r="O21" s="11">
        <f t="shared" si="5"/>
        <v>411.2582781456954</v>
      </c>
      <c r="P21" s="14">
        <v>134.78</v>
      </c>
      <c r="Q21" s="6">
        <v>456</v>
      </c>
      <c r="R21" s="11">
        <f t="shared" si="6"/>
        <v>590.78</v>
      </c>
      <c r="S21" s="11">
        <f t="shared" si="7"/>
        <v>492.32003208341683</v>
      </c>
      <c r="T21" s="11">
        <f t="shared" si="8"/>
        <v>1408.690363530142</v>
      </c>
      <c r="U21" s="11">
        <f t="shared" si="9"/>
        <v>469.5634545100473</v>
      </c>
      <c r="V21" s="12">
        <f t="shared" si="10"/>
        <v>18</v>
      </c>
      <c r="W21" s="7">
        <v>7</v>
      </c>
      <c r="X21" s="7"/>
    </row>
    <row r="22" spans="1:24" ht="13.5" thickBot="1">
      <c r="A22" s="4"/>
      <c r="B22" s="4"/>
      <c r="C22" s="5"/>
      <c r="D22" s="1"/>
      <c r="E22" s="6"/>
      <c r="F22" s="6"/>
      <c r="G22" s="11"/>
      <c r="H22" s="19"/>
      <c r="I22" s="6"/>
      <c r="J22" s="11"/>
      <c r="K22" s="11"/>
      <c r="L22" s="20"/>
      <c r="M22" s="6"/>
      <c r="N22" s="11"/>
      <c r="O22" s="11"/>
      <c r="P22" s="14"/>
      <c r="Q22" s="6"/>
      <c r="R22" s="11"/>
      <c r="S22" s="11"/>
      <c r="T22" s="11"/>
      <c r="U22" s="11"/>
      <c r="V22" s="12"/>
      <c r="W22" s="7"/>
      <c r="X22" s="7"/>
    </row>
    <row r="23" spans="1:24" ht="13.5" thickBot="1">
      <c r="A23" s="4" t="s">
        <v>35</v>
      </c>
      <c r="B23" s="4" t="s">
        <v>47</v>
      </c>
      <c r="C23" s="5" t="s">
        <v>20</v>
      </c>
      <c r="D23" s="1">
        <v>85.04</v>
      </c>
      <c r="E23" s="6">
        <v>0</v>
      </c>
      <c r="F23" s="6">
        <f aca="true" t="shared" si="11" ref="F23:F28">SUM(D23,E23)</f>
        <v>85.04</v>
      </c>
      <c r="G23" s="30">
        <f aca="true" t="shared" si="12" ref="G23:G28">+((F23-$F$36)/$F$36)*100</f>
        <v>3.0163537250151538</v>
      </c>
      <c r="H23" s="19">
        <v>86.21</v>
      </c>
      <c r="I23" s="6">
        <v>2</v>
      </c>
      <c r="J23" s="11">
        <f aca="true" t="shared" si="13" ref="J23:J28">SUM(H23,I23)</f>
        <v>88.21</v>
      </c>
      <c r="K23" s="31">
        <f aca="true" t="shared" si="14" ref="K23:K28">+((J23-$J$36)/$J$36)*100</f>
        <v>17.503663247635544</v>
      </c>
      <c r="L23" s="20">
        <v>99.95</v>
      </c>
      <c r="M23" s="6">
        <v>2</v>
      </c>
      <c r="N23" s="11">
        <f aca="true" t="shared" si="15" ref="N23:N28">SUM(L23,M23)</f>
        <v>101.95</v>
      </c>
      <c r="O23" s="11">
        <f aca="true" t="shared" si="16" ref="O23:O28">+((N23-$N$36)/$N$36)*100</f>
        <v>12.527593818984558</v>
      </c>
      <c r="P23" s="14">
        <v>116.54</v>
      </c>
      <c r="Q23" s="6">
        <v>58</v>
      </c>
      <c r="R23" s="11">
        <f aca="true" t="shared" si="17" ref="R23:R28">SUM(P23,Q23)</f>
        <v>174.54000000000002</v>
      </c>
      <c r="S23" s="11">
        <f aca="true" t="shared" si="18" ref="S23:S28">+((R23-$R$36)/$R$36)*100</f>
        <v>74.99498696611192</v>
      </c>
      <c r="T23" s="11">
        <f aca="true" t="shared" si="19" ref="T23:T28">SUM(G23,K23,O23,S23)-MAX(G23,K23,O23,S23)</f>
        <v>33.047610791635265</v>
      </c>
      <c r="U23" s="11">
        <f aca="true" t="shared" si="20" ref="U23:U28">T23/3</f>
        <v>11.015870263878421</v>
      </c>
      <c r="V23" s="12">
        <f aca="true" t="shared" si="21" ref="V23:V28">RANK(U23,U$8:U$34,1)</f>
        <v>3</v>
      </c>
      <c r="W23" s="7">
        <v>1</v>
      </c>
      <c r="X23" s="7" t="s">
        <v>41</v>
      </c>
    </row>
    <row r="24" spans="1:24" ht="12.75" customHeight="1" thickBot="1">
      <c r="A24" s="4" t="s">
        <v>34</v>
      </c>
      <c r="B24" s="4" t="s">
        <v>43</v>
      </c>
      <c r="C24" s="5" t="s">
        <v>20</v>
      </c>
      <c r="D24" s="1">
        <v>93.05</v>
      </c>
      <c r="E24" s="6">
        <v>0</v>
      </c>
      <c r="F24" s="6">
        <f t="shared" si="11"/>
        <v>93.05</v>
      </c>
      <c r="G24" s="30">
        <f t="shared" si="12"/>
        <v>12.719563900666264</v>
      </c>
      <c r="H24" s="19">
        <v>90.63</v>
      </c>
      <c r="I24" s="6">
        <v>0</v>
      </c>
      <c r="J24" s="11">
        <f t="shared" si="13"/>
        <v>90.63</v>
      </c>
      <c r="K24" s="31">
        <f t="shared" si="14"/>
        <v>20.72732116691089</v>
      </c>
      <c r="L24" s="20">
        <v>106.21</v>
      </c>
      <c r="M24" s="6">
        <v>0</v>
      </c>
      <c r="N24" s="11">
        <f t="shared" si="15"/>
        <v>106.21</v>
      </c>
      <c r="O24" s="11">
        <f t="shared" si="16"/>
        <v>17.229580573951438</v>
      </c>
      <c r="P24" s="14">
        <v>114.29</v>
      </c>
      <c r="Q24" s="6">
        <v>2</v>
      </c>
      <c r="R24" s="11">
        <f t="shared" si="17"/>
        <v>116.29</v>
      </c>
      <c r="S24" s="11">
        <f t="shared" si="18"/>
        <v>16.59314216964108</v>
      </c>
      <c r="T24" s="11">
        <f t="shared" si="19"/>
        <v>46.54228664425879</v>
      </c>
      <c r="U24" s="11">
        <f t="shared" si="20"/>
        <v>15.514095548086262</v>
      </c>
      <c r="V24" s="12">
        <f t="shared" si="21"/>
        <v>5</v>
      </c>
      <c r="W24" s="7">
        <v>2</v>
      </c>
      <c r="X24" s="7" t="s">
        <v>41</v>
      </c>
    </row>
    <row r="25" spans="1:24" ht="13.5" thickBot="1">
      <c r="A25" s="4" t="s">
        <v>37</v>
      </c>
      <c r="B25" s="4" t="s">
        <v>45</v>
      </c>
      <c r="C25" s="5" t="s">
        <v>20</v>
      </c>
      <c r="D25" s="1">
        <v>95.92</v>
      </c>
      <c r="E25" s="6">
        <v>0</v>
      </c>
      <c r="F25" s="6">
        <f t="shared" si="11"/>
        <v>95.92</v>
      </c>
      <c r="G25" s="30">
        <f t="shared" si="12"/>
        <v>16.196244700181715</v>
      </c>
      <c r="H25" s="19">
        <v>91.27</v>
      </c>
      <c r="I25" s="6">
        <v>0</v>
      </c>
      <c r="J25" s="11">
        <f t="shared" si="13"/>
        <v>91.27</v>
      </c>
      <c r="K25" s="31">
        <f t="shared" si="14"/>
        <v>21.579858798454783</v>
      </c>
      <c r="L25" s="20">
        <v>106.29</v>
      </c>
      <c r="M25" s="6">
        <v>2</v>
      </c>
      <c r="N25" s="11">
        <f t="shared" si="15"/>
        <v>108.29</v>
      </c>
      <c r="O25" s="11">
        <f t="shared" si="16"/>
        <v>19.5253863134658</v>
      </c>
      <c r="P25" s="14">
        <v>122.18</v>
      </c>
      <c r="Q25" s="6">
        <v>4</v>
      </c>
      <c r="R25" s="11">
        <f t="shared" si="17"/>
        <v>126.18</v>
      </c>
      <c r="S25" s="11">
        <f t="shared" si="18"/>
        <v>26.50892320032085</v>
      </c>
      <c r="T25" s="11">
        <f t="shared" si="19"/>
        <v>57.301489812102304</v>
      </c>
      <c r="U25" s="11">
        <f t="shared" si="20"/>
        <v>19.100496604034102</v>
      </c>
      <c r="V25" s="12">
        <f t="shared" si="21"/>
        <v>7</v>
      </c>
      <c r="W25" s="7">
        <v>3</v>
      </c>
      <c r="X25" s="7" t="s">
        <v>41</v>
      </c>
    </row>
    <row r="26" spans="1:24" ht="13.5" thickBot="1">
      <c r="A26" s="4" t="s">
        <v>33</v>
      </c>
      <c r="B26" s="4" t="s">
        <v>45</v>
      </c>
      <c r="C26" s="5" t="s">
        <v>20</v>
      </c>
      <c r="D26" s="1">
        <v>93.54</v>
      </c>
      <c r="E26" s="6">
        <v>54</v>
      </c>
      <c r="F26" s="6">
        <f t="shared" si="11"/>
        <v>147.54000000000002</v>
      </c>
      <c r="G26" s="11">
        <f t="shared" si="12"/>
        <v>78.72804360993341</v>
      </c>
      <c r="H26" s="19">
        <v>97.25</v>
      </c>
      <c r="I26" s="6">
        <v>0</v>
      </c>
      <c r="J26" s="11">
        <f t="shared" si="13"/>
        <v>97.25</v>
      </c>
      <c r="K26" s="31">
        <f t="shared" si="14"/>
        <v>29.54575729319303</v>
      </c>
      <c r="L26" s="20">
        <v>133.77</v>
      </c>
      <c r="M26" s="6">
        <v>0</v>
      </c>
      <c r="N26" s="11">
        <f t="shared" si="15"/>
        <v>133.77</v>
      </c>
      <c r="O26" s="11">
        <f t="shared" si="16"/>
        <v>47.64900662251657</v>
      </c>
      <c r="P26" s="14">
        <v>126.06</v>
      </c>
      <c r="Q26" s="6">
        <v>2</v>
      </c>
      <c r="R26" s="11">
        <f t="shared" si="17"/>
        <v>128.06</v>
      </c>
      <c r="S26" s="30">
        <f t="shared" si="18"/>
        <v>28.393823942249856</v>
      </c>
      <c r="T26" s="11">
        <f t="shared" si="19"/>
        <v>105.58858785795947</v>
      </c>
      <c r="U26" s="11">
        <f t="shared" si="20"/>
        <v>35.196195952653156</v>
      </c>
      <c r="V26" s="12">
        <f t="shared" si="21"/>
        <v>10</v>
      </c>
      <c r="W26" s="7">
        <v>4</v>
      </c>
      <c r="X26" s="7" t="s">
        <v>41</v>
      </c>
    </row>
    <row r="27" spans="1:24" ht="13.5" thickBot="1">
      <c r="A27" s="4" t="s">
        <v>36</v>
      </c>
      <c r="B27" s="4" t="s">
        <v>46</v>
      </c>
      <c r="C27" s="5" t="s">
        <v>20</v>
      </c>
      <c r="D27" s="1">
        <v>113.81</v>
      </c>
      <c r="E27" s="6">
        <v>4</v>
      </c>
      <c r="F27" s="6">
        <f t="shared" si="11"/>
        <v>117.81</v>
      </c>
      <c r="G27" s="11">
        <f t="shared" si="12"/>
        <v>42.71350696547548</v>
      </c>
      <c r="H27" s="19">
        <v>102.58</v>
      </c>
      <c r="I27" s="6">
        <v>6</v>
      </c>
      <c r="J27" s="11">
        <f t="shared" si="13"/>
        <v>108.58</v>
      </c>
      <c r="K27" s="11">
        <f t="shared" si="14"/>
        <v>44.6383375516185</v>
      </c>
      <c r="L27" s="20">
        <v>110.83</v>
      </c>
      <c r="M27" s="6">
        <v>6</v>
      </c>
      <c r="N27" s="11">
        <f t="shared" si="15"/>
        <v>116.83</v>
      </c>
      <c r="O27" s="30">
        <f t="shared" si="16"/>
        <v>28.9514348785872</v>
      </c>
      <c r="P27" s="14">
        <v>127.67</v>
      </c>
      <c r="Q27" s="6">
        <v>8</v>
      </c>
      <c r="R27" s="11">
        <f t="shared" si="17"/>
        <v>135.67000000000002</v>
      </c>
      <c r="S27" s="11">
        <f t="shared" si="18"/>
        <v>36.0236615199519</v>
      </c>
      <c r="T27" s="11">
        <f t="shared" si="19"/>
        <v>107.6886033640146</v>
      </c>
      <c r="U27" s="11">
        <f t="shared" si="20"/>
        <v>35.8962011213382</v>
      </c>
      <c r="V27" s="12">
        <f t="shared" si="21"/>
        <v>11</v>
      </c>
      <c r="W27" s="7">
        <v>5</v>
      </c>
      <c r="X27" s="7" t="s">
        <v>41</v>
      </c>
    </row>
    <row r="28" spans="1:24" ht="13.5" thickBot="1">
      <c r="A28" s="4" t="s">
        <v>38</v>
      </c>
      <c r="B28" s="4" t="s">
        <v>46</v>
      </c>
      <c r="C28" s="5" t="s">
        <v>20</v>
      </c>
      <c r="D28" s="1">
        <v>115.49</v>
      </c>
      <c r="E28" s="6">
        <v>4</v>
      </c>
      <c r="F28" s="6">
        <f t="shared" si="11"/>
        <v>119.49</v>
      </c>
      <c r="G28" s="11">
        <f t="shared" si="12"/>
        <v>44.74863718958207</v>
      </c>
      <c r="H28" s="19">
        <v>107.56</v>
      </c>
      <c r="I28" s="6">
        <v>4</v>
      </c>
      <c r="J28" s="11">
        <f t="shared" si="13"/>
        <v>111.56</v>
      </c>
      <c r="K28" s="11">
        <f t="shared" si="14"/>
        <v>48.607965898494754</v>
      </c>
      <c r="L28" s="20">
        <v>113.18</v>
      </c>
      <c r="M28" s="6">
        <v>2</v>
      </c>
      <c r="N28" s="11">
        <f t="shared" si="15"/>
        <v>115.18</v>
      </c>
      <c r="O28" s="30">
        <f t="shared" si="16"/>
        <v>27.13024282560708</v>
      </c>
      <c r="P28" s="14">
        <v>153.55</v>
      </c>
      <c r="Q28" s="6">
        <v>58</v>
      </c>
      <c r="R28" s="11">
        <f t="shared" si="17"/>
        <v>211.55</v>
      </c>
      <c r="S28" s="11">
        <f t="shared" si="18"/>
        <v>112.10146380589534</v>
      </c>
      <c r="T28" s="11">
        <f t="shared" si="19"/>
        <v>120.4868459136839</v>
      </c>
      <c r="U28" s="11">
        <f t="shared" si="20"/>
        <v>40.16228197122796</v>
      </c>
      <c r="V28" s="12">
        <f t="shared" si="21"/>
        <v>12</v>
      </c>
      <c r="W28" s="7">
        <v>6</v>
      </c>
      <c r="X28" s="7" t="s">
        <v>41</v>
      </c>
    </row>
    <row r="29" spans="1:24" ht="13.5" thickBot="1">
      <c r="A29" s="4"/>
      <c r="B29" s="4"/>
      <c r="C29" s="5"/>
      <c r="D29" s="1"/>
      <c r="E29" s="6"/>
      <c r="F29" s="6"/>
      <c r="G29" s="11"/>
      <c r="H29" s="19"/>
      <c r="I29" s="6"/>
      <c r="J29" s="11"/>
      <c r="K29" s="11"/>
      <c r="L29" s="20"/>
      <c r="M29" s="6"/>
      <c r="N29" s="11"/>
      <c r="O29" s="11"/>
      <c r="P29" s="14"/>
      <c r="Q29" s="6"/>
      <c r="R29" s="11"/>
      <c r="S29" s="11"/>
      <c r="T29" s="11"/>
      <c r="U29" s="11"/>
      <c r="V29" s="12"/>
      <c r="W29" s="7"/>
      <c r="X29" s="7"/>
    </row>
    <row r="30" spans="1:24" ht="13.5" thickBot="1">
      <c r="A30" s="4"/>
      <c r="B30" s="4"/>
      <c r="C30" s="5"/>
      <c r="D30" s="1"/>
      <c r="E30" s="6"/>
      <c r="F30" s="6"/>
      <c r="G30" s="11"/>
      <c r="H30" s="19"/>
      <c r="I30" s="6"/>
      <c r="J30" s="11"/>
      <c r="K30" s="11"/>
      <c r="L30" s="20"/>
      <c r="M30" s="6"/>
      <c r="N30" s="11"/>
      <c r="O30" s="11"/>
      <c r="P30" s="14"/>
      <c r="Q30" s="6"/>
      <c r="R30" s="11"/>
      <c r="S30" s="11"/>
      <c r="T30" s="11"/>
      <c r="U30" s="11"/>
      <c r="V30" s="12"/>
      <c r="W30" s="7"/>
      <c r="X30" s="7"/>
    </row>
    <row r="31" spans="1:24" ht="13.5" thickBot="1">
      <c r="A31" s="4"/>
      <c r="B31" s="4"/>
      <c r="C31" s="5"/>
      <c r="D31" s="1"/>
      <c r="E31" s="6"/>
      <c r="F31" s="6"/>
      <c r="G31" s="11"/>
      <c r="H31" s="19"/>
      <c r="I31" s="6"/>
      <c r="J31" s="11"/>
      <c r="K31" s="11"/>
      <c r="L31" s="20"/>
      <c r="M31" s="6"/>
      <c r="N31" s="11"/>
      <c r="O31" s="11"/>
      <c r="P31" s="14"/>
      <c r="Q31" s="6"/>
      <c r="R31" s="11"/>
      <c r="S31" s="11"/>
      <c r="T31" s="11"/>
      <c r="U31" s="11"/>
      <c r="V31" s="12"/>
      <c r="W31" s="7"/>
      <c r="X31" s="7"/>
    </row>
    <row r="32" spans="1:24" ht="13.5" thickBot="1">
      <c r="A32" s="4"/>
      <c r="B32" s="4"/>
      <c r="C32" s="5"/>
      <c r="D32" s="1"/>
      <c r="E32" s="6"/>
      <c r="F32" s="6"/>
      <c r="G32" s="6"/>
      <c r="H32" s="19"/>
      <c r="I32" s="6"/>
      <c r="J32" s="11"/>
      <c r="K32" s="6"/>
      <c r="L32" s="20"/>
      <c r="M32" s="6"/>
      <c r="N32" s="6"/>
      <c r="O32" s="6"/>
      <c r="P32" s="14"/>
      <c r="Q32" s="6"/>
      <c r="R32" s="11"/>
      <c r="S32" s="11"/>
      <c r="T32" s="6"/>
      <c r="U32" s="6"/>
      <c r="V32" s="7"/>
      <c r="W32" s="7"/>
      <c r="X32" s="7"/>
    </row>
    <row r="33" spans="1:24" ht="13.5" thickBot="1">
      <c r="A33" s="4"/>
      <c r="B33" s="4"/>
      <c r="C33" s="5"/>
      <c r="D33" s="1"/>
      <c r="E33" s="6"/>
      <c r="F33" s="6"/>
      <c r="G33" s="6"/>
      <c r="H33" s="19"/>
      <c r="I33" s="6"/>
      <c r="J33" s="6"/>
      <c r="K33" s="6"/>
      <c r="L33" s="20"/>
      <c r="M33" s="6"/>
      <c r="N33" s="6"/>
      <c r="O33" s="6"/>
      <c r="P33" s="14"/>
      <c r="Q33" s="6"/>
      <c r="R33" s="11"/>
      <c r="S33" s="11"/>
      <c r="T33" s="6"/>
      <c r="U33" s="6"/>
      <c r="V33" s="7"/>
      <c r="W33" s="7"/>
      <c r="X33" s="7"/>
    </row>
    <row r="34" spans="1:24" ht="13.5" thickBot="1">
      <c r="A34" s="4"/>
      <c r="B34" s="4"/>
      <c r="C34" s="5"/>
      <c r="D34" s="1"/>
      <c r="E34" s="6"/>
      <c r="F34" s="6"/>
      <c r="G34" s="6"/>
      <c r="H34" s="19"/>
      <c r="I34" s="6"/>
      <c r="J34" s="6"/>
      <c r="K34" s="6"/>
      <c r="L34" s="20"/>
      <c r="M34" s="6"/>
      <c r="N34" s="6"/>
      <c r="O34" s="6"/>
      <c r="P34" s="14"/>
      <c r="Q34" s="6"/>
      <c r="R34" s="11"/>
      <c r="S34" s="11"/>
      <c r="T34" s="6"/>
      <c r="U34" s="6"/>
      <c r="V34" s="7"/>
      <c r="W34" s="7"/>
      <c r="X34" s="7"/>
    </row>
    <row r="35" spans="18:19" ht="12.75">
      <c r="R35" s="15"/>
      <c r="S35" s="3"/>
    </row>
    <row r="36" spans="1:19" ht="12.75">
      <c r="A36" s="39" t="s">
        <v>19</v>
      </c>
      <c r="B36" s="40"/>
      <c r="C36" s="40"/>
      <c r="D36" s="40"/>
      <c r="E36" s="41"/>
      <c r="F36" s="2">
        <f>MIN(F8:F34)</f>
        <v>82.55</v>
      </c>
      <c r="G36" s="2"/>
      <c r="H36" s="15"/>
      <c r="I36" s="15"/>
      <c r="J36" s="3">
        <f>MIN(J8:J34)</f>
        <v>75.07</v>
      </c>
      <c r="K36" s="3"/>
      <c r="L36" s="15"/>
      <c r="M36" s="15"/>
      <c r="N36" s="3">
        <f>MIN(N8:N34)</f>
        <v>90.6</v>
      </c>
      <c r="O36" s="3"/>
      <c r="P36" s="3"/>
      <c r="Q36" s="3"/>
      <c r="R36" s="15">
        <f>MIN(R8:R34)</f>
        <v>99.74</v>
      </c>
      <c r="S36" s="3"/>
    </row>
  </sheetData>
  <sheetProtection/>
  <mergeCells count="26">
    <mergeCell ref="T5:W5"/>
    <mergeCell ref="W6:W7"/>
    <mergeCell ref="X6:X7"/>
    <mergeCell ref="M1:M4"/>
    <mergeCell ref="R6:R7"/>
    <mergeCell ref="T6:T7"/>
    <mergeCell ref="M6:M7"/>
    <mergeCell ref="U6:U7"/>
    <mergeCell ref="V6:V7"/>
    <mergeCell ref="P6:P7"/>
    <mergeCell ref="A36:E36"/>
    <mergeCell ref="F6:F7"/>
    <mergeCell ref="J6:J7"/>
    <mergeCell ref="E6:E7"/>
    <mergeCell ref="D6:D7"/>
    <mergeCell ref="H6:H7"/>
    <mergeCell ref="A1:A6"/>
    <mergeCell ref="I6:I7"/>
    <mergeCell ref="D3:L3"/>
    <mergeCell ref="L6:L7"/>
    <mergeCell ref="Q6:Q7"/>
    <mergeCell ref="N6:N7"/>
    <mergeCell ref="D5:G5"/>
    <mergeCell ref="H5:K5"/>
    <mergeCell ref="L5:O5"/>
    <mergeCell ref="P5:S5"/>
  </mergeCells>
  <printOptions/>
  <pageMargins left="0.75" right="0.75" top="1" bottom="1" header="0.5" footer="0.5"/>
  <pageSetup horizontalDpi="600" verticalDpi="600" orientation="landscape" paperSize="5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Ottawa-Carleton District School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 </cp:lastModifiedBy>
  <cp:lastPrinted>2010-05-18T16:06:22Z</cp:lastPrinted>
  <dcterms:created xsi:type="dcterms:W3CDTF">2009-06-02T21:45:36Z</dcterms:created>
  <dcterms:modified xsi:type="dcterms:W3CDTF">2010-05-18T16:06:46Z</dcterms:modified>
  <cp:category/>
  <cp:version/>
  <cp:contentType/>
  <cp:contentStatus/>
</cp:coreProperties>
</file>