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236" windowWidth="24720" windowHeight="15020" tabRatio="644" firstSheet="2" activeTab="10"/>
  </bookViews>
  <sheets>
    <sheet name="Start List Day 1" sheetId="1" r:id="rId1"/>
    <sheet name="Start List Day 2" sheetId="2" r:id="rId2"/>
    <sheet name="Master Input" sheetId="3" r:id="rId3"/>
    <sheet name="Race 1" sheetId="4" r:id="rId4"/>
    <sheet name="Race 2" sheetId="5" r:id="rId5"/>
    <sheet name="Day 1 Results" sheetId="6" r:id="rId6"/>
    <sheet name="Race 3" sheetId="7" r:id="rId7"/>
    <sheet name="Race 4" sheetId="8" r:id="rId8"/>
    <sheet name="Day 2 Results" sheetId="9" r:id="rId9"/>
    <sheet name="3 of 3 %ages" sheetId="10" r:id="rId10"/>
    <sheet name="Final Result" sheetId="11" r:id="rId11"/>
  </sheets>
  <definedNames>
    <definedName name="_xlnm.Print_Area" localSheetId="9">'3 of 3 %ages'!$A$1:$X$38</definedName>
    <definedName name="_xlnm.Print_Area" localSheetId="5">'Day 1 Results'!$A$1:$T$38</definedName>
    <definedName name="_xlnm.Print_Area" localSheetId="8">'Day 2 Results'!$A$1:$S$16</definedName>
    <definedName name="_xlnm.Print_Area" localSheetId="10">'Final Result'!$A$1:$AB$38</definedName>
    <definedName name="_xlnm.Print_Area" localSheetId="3">'Race 1'!$A$1:$Z$36</definedName>
    <definedName name="_xlnm.Print_Area" localSheetId="4">'Race 2'!$A$1:$Z$36</definedName>
    <definedName name="_xlnm.Print_Area" localSheetId="6">'Race 3'!$A$1:$Z$36</definedName>
    <definedName name="_xlnm.Print_Area" localSheetId="7">'Race 4'!$A$1:$Y$36</definedName>
    <definedName name="_xlnm.Print_Area" localSheetId="1">'Start List Day 2'!$A$1:$I$37</definedName>
  </definedNames>
  <calcPr fullCalcOnLoad="1"/>
</workbook>
</file>

<file path=xl/sharedStrings.xml><?xml version="1.0" encoding="utf-8"?>
<sst xmlns="http://schemas.openxmlformats.org/spreadsheetml/2006/main" count="407" uniqueCount="106">
  <si>
    <t>Jessica Groeneveld</t>
  </si>
  <si>
    <t>Derek Beer</t>
  </si>
  <si>
    <t>Francois St Aubin Migneault</t>
  </si>
  <si>
    <t>Babacar Daoust-Cisse</t>
  </si>
  <si>
    <t>Christopher McTaggart</t>
  </si>
  <si>
    <t>Michael Tayler</t>
  </si>
  <si>
    <t>Paul Manning-Hunter</t>
  </si>
  <si>
    <t>Pierre Levesque</t>
  </si>
  <si>
    <t>Nathan Davis</t>
  </si>
  <si>
    <t>Ben Hayward</t>
  </si>
  <si>
    <t>John Hastings</t>
  </si>
  <si>
    <t>David Ford</t>
  </si>
  <si>
    <t>DNS</t>
  </si>
  <si>
    <t>Junior</t>
  </si>
  <si>
    <t>Canadian National Senior Team Trials</t>
  </si>
  <si>
    <t>Day 2 Start Times</t>
  </si>
  <si>
    <t>Race 3</t>
  </si>
  <si>
    <t>Race 4</t>
  </si>
  <si>
    <t>Start List</t>
  </si>
  <si>
    <t>Day 1 Start Times</t>
  </si>
  <si>
    <t>Bib #</t>
  </si>
  <si>
    <t>Province</t>
  </si>
  <si>
    <t>Class</t>
  </si>
  <si>
    <t>Category</t>
  </si>
  <si>
    <t>Race 1</t>
  </si>
  <si>
    <t>Race 2</t>
  </si>
  <si>
    <t>Race 3</t>
  </si>
  <si>
    <t>Race 4</t>
  </si>
  <si>
    <t>Race 1</t>
  </si>
  <si>
    <t>Race 2</t>
  </si>
  <si>
    <t>Race 3</t>
  </si>
  <si>
    <t>Race 4</t>
  </si>
  <si>
    <t>Class</t>
  </si>
  <si>
    <t>Bib #</t>
  </si>
  <si>
    <t>Name</t>
  </si>
  <si>
    <t>DNF</t>
  </si>
  <si>
    <t>DNF</t>
  </si>
  <si>
    <t>Total Penalties</t>
  </si>
  <si>
    <t>Time</t>
  </si>
  <si>
    <t>Final Time</t>
  </si>
  <si>
    <t>K1</t>
  </si>
  <si>
    <t>Junior</t>
  </si>
  <si>
    <t>BC</t>
  </si>
  <si>
    <t>Name</t>
  </si>
  <si>
    <t>Class</t>
  </si>
  <si>
    <t>Name</t>
  </si>
  <si>
    <t>Total Penalties</t>
  </si>
  <si>
    <t>Time</t>
  </si>
  <si>
    <t>Final Time</t>
  </si>
  <si>
    <t>DNS</t>
  </si>
  <si>
    <t>worst %</t>
  </si>
  <si>
    <t>Avg % of 3 of 3</t>
  </si>
  <si>
    <t>Master List - all input here</t>
  </si>
  <si>
    <t>Bib #</t>
  </si>
  <si>
    <t>Total Pen</t>
  </si>
  <si>
    <t>Prov</t>
  </si>
  <si>
    <t>Cat</t>
  </si>
  <si>
    <t>Bib #</t>
  </si>
  <si>
    <t>ON</t>
  </si>
  <si>
    <t>K1W</t>
  </si>
  <si>
    <t>Senior</t>
  </si>
  <si>
    <t>overall - worst</t>
  </si>
  <si>
    <t>Avg % of Best 3</t>
  </si>
  <si>
    <t>% Off Leader</t>
  </si>
  <si>
    <t>% Off Leader</t>
  </si>
  <si>
    <t>fastest boat</t>
  </si>
  <si>
    <t>best %</t>
  </si>
  <si>
    <t>Total Pen</t>
  </si>
  <si>
    <t>calculations for avg %</t>
  </si>
  <si>
    <t>fastest boat race 1</t>
  </si>
  <si>
    <t>fastest boat race 2</t>
  </si>
  <si>
    <t>Avg % of 2 of 2</t>
  </si>
  <si>
    <t>Rank</t>
  </si>
  <si>
    <t>fastest boat race 3</t>
  </si>
  <si>
    <t>fastest boat race 4</t>
  </si>
  <si>
    <t>Best %</t>
  </si>
  <si>
    <t>fastest boat race 4</t>
  </si>
  <si>
    <t>Day 1 Result</t>
  </si>
  <si>
    <t>Day 2 Result</t>
  </si>
  <si>
    <t>Best %</t>
  </si>
  <si>
    <t>Craig Allen</t>
  </si>
  <si>
    <t>C1</t>
  </si>
  <si>
    <t>Notes</t>
  </si>
  <si>
    <t>forerunner</t>
  </si>
  <si>
    <t>Vincent Osborne</t>
  </si>
  <si>
    <t>AB</t>
  </si>
  <si>
    <t>C1</t>
  </si>
  <si>
    <t>Cameron Smedley</t>
  </si>
  <si>
    <t>Julian Potvin-Bernal</t>
  </si>
  <si>
    <t>QC</t>
  </si>
  <si>
    <t>Sindy Audet</t>
  </si>
  <si>
    <t>C1W</t>
  </si>
  <si>
    <t>D.Purcell/T.Purcell</t>
  </si>
  <si>
    <t>C2</t>
  </si>
  <si>
    <t>A.Cutts/J.Cutts</t>
  </si>
  <si>
    <t>Celeste Corkery</t>
  </si>
  <si>
    <t>Marissa Dederer</t>
  </si>
  <si>
    <t>Anna Williams</t>
  </si>
  <si>
    <t>Thea Froehlich</t>
  </si>
  <si>
    <t>Kathleen Tayler</t>
  </si>
  <si>
    <t>K1</t>
  </si>
  <si>
    <t>K1</t>
  </si>
  <si>
    <t>K1W</t>
  </si>
  <si>
    <t>Katrina Van Wijk</t>
  </si>
  <si>
    <t>Jaz DenHollander</t>
  </si>
  <si>
    <t>Sarah Boudens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</si>
</sst>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.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3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NumberFormat="1" applyBorder="1" applyAlignment="1">
      <alignment/>
    </xf>
    <xf numFmtId="20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39" sqref="G39"/>
    </sheetView>
  </sheetViews>
  <sheetFormatPr defaultColWidth="11.00390625" defaultRowHeight="12.75"/>
  <cols>
    <col min="1" max="1" width="6.125" style="0" customWidth="1"/>
    <col min="2" max="2" width="18.25390625" style="0" customWidth="1"/>
    <col min="3" max="3" width="7.375" style="0" customWidth="1"/>
    <col min="4" max="4" width="6.00390625" style="0" customWidth="1"/>
    <col min="5" max="5" width="8.125" style="0" customWidth="1"/>
    <col min="6" max="6" width="7.75390625" style="0" customWidth="1"/>
    <col min="7" max="7" width="8.00390625" style="0" customWidth="1"/>
  </cols>
  <sheetData>
    <row r="1" ht="19.5">
      <c r="A1" s="1" t="s">
        <v>14</v>
      </c>
    </row>
    <row r="2" ht="15.75">
      <c r="A2" s="2" t="s">
        <v>18</v>
      </c>
    </row>
    <row r="3" ht="15.75">
      <c r="A3" s="2"/>
    </row>
    <row r="4" ht="12.75">
      <c r="F4" s="4" t="s">
        <v>19</v>
      </c>
    </row>
    <row r="5" spans="1:9" ht="12.75">
      <c r="A5" s="3" t="s">
        <v>20</v>
      </c>
      <c r="B5" s="3" t="s">
        <v>43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I5" s="3" t="s">
        <v>82</v>
      </c>
    </row>
    <row r="6" spans="1:9" ht="12.75">
      <c r="A6">
        <v>27</v>
      </c>
      <c r="B6" t="s">
        <v>80</v>
      </c>
      <c r="C6" t="s">
        <v>42</v>
      </c>
      <c r="D6" t="s">
        <v>81</v>
      </c>
      <c r="E6" t="s">
        <v>60</v>
      </c>
      <c r="F6" s="3"/>
      <c r="G6" s="3"/>
      <c r="I6" t="s">
        <v>83</v>
      </c>
    </row>
    <row r="7" spans="6:7" ht="12.75">
      <c r="F7" s="3"/>
      <c r="G7" s="3"/>
    </row>
    <row r="8" spans="1:7" ht="12.75">
      <c r="A8">
        <v>26</v>
      </c>
      <c r="B8" t="s">
        <v>84</v>
      </c>
      <c r="C8" t="s">
        <v>85</v>
      </c>
      <c r="D8" t="s">
        <v>86</v>
      </c>
      <c r="E8" t="s">
        <v>60</v>
      </c>
      <c r="F8" s="22">
        <v>0.4166666666666667</v>
      </c>
      <c r="G8" s="22">
        <v>0.041666666666666664</v>
      </c>
    </row>
    <row r="9" spans="1:7" ht="12.75">
      <c r="A9">
        <v>25</v>
      </c>
      <c r="B9" t="s">
        <v>87</v>
      </c>
      <c r="C9" t="s">
        <v>58</v>
      </c>
      <c r="D9" t="s">
        <v>86</v>
      </c>
      <c r="E9" t="s">
        <v>60</v>
      </c>
      <c r="F9" s="22">
        <v>0.41805555555555557</v>
      </c>
      <c r="G9" s="22">
        <v>0.04305555555555556</v>
      </c>
    </row>
    <row r="10" spans="1:7" ht="12.75">
      <c r="A10">
        <v>24</v>
      </c>
      <c r="B10" t="s">
        <v>88</v>
      </c>
      <c r="C10" t="s">
        <v>89</v>
      </c>
      <c r="D10" t="s">
        <v>86</v>
      </c>
      <c r="E10" t="s">
        <v>60</v>
      </c>
      <c r="F10" s="22">
        <v>0.41944444444444445</v>
      </c>
      <c r="G10" s="22">
        <v>0.044444444444444446</v>
      </c>
    </row>
    <row r="11" spans="6:7" ht="12.75">
      <c r="F11" s="22"/>
      <c r="G11" s="22"/>
    </row>
    <row r="12" spans="1:7" ht="12.75">
      <c r="A12">
        <v>23</v>
      </c>
      <c r="B12" t="s">
        <v>90</v>
      </c>
      <c r="C12" t="s">
        <v>89</v>
      </c>
      <c r="D12" t="s">
        <v>91</v>
      </c>
      <c r="E12" t="s">
        <v>60</v>
      </c>
      <c r="F12" s="22">
        <v>0.420833333333333</v>
      </c>
      <c r="G12" s="22">
        <v>0.04583333333333334</v>
      </c>
    </row>
    <row r="13" ht="12.75">
      <c r="F13" s="22"/>
    </row>
    <row r="14" spans="1:7" ht="12.75">
      <c r="A14">
        <v>22</v>
      </c>
      <c r="B14" t="s">
        <v>92</v>
      </c>
      <c r="C14" t="s">
        <v>85</v>
      </c>
      <c r="D14" t="s">
        <v>93</v>
      </c>
      <c r="E14" t="s">
        <v>60</v>
      </c>
      <c r="F14" s="22">
        <v>0.422222222222222</v>
      </c>
      <c r="G14" s="22">
        <v>0.04722222222222222</v>
      </c>
    </row>
    <row r="15" spans="1:7" ht="12.75">
      <c r="A15">
        <v>21</v>
      </c>
      <c r="B15" t="s">
        <v>94</v>
      </c>
      <c r="C15" t="s">
        <v>58</v>
      </c>
      <c r="D15" t="s">
        <v>93</v>
      </c>
      <c r="E15" t="s">
        <v>60</v>
      </c>
      <c r="F15" s="22">
        <v>0.423611111111111</v>
      </c>
      <c r="G15" s="22">
        <v>0.04861111111111111</v>
      </c>
    </row>
    <row r="16" spans="6:7" ht="12.75">
      <c r="F16" s="22"/>
      <c r="G16" s="22"/>
    </row>
    <row r="17" spans="1:7" ht="12.75">
      <c r="A17">
        <v>20</v>
      </c>
      <c r="B17" t="s">
        <v>95</v>
      </c>
      <c r="C17" t="s">
        <v>58</v>
      </c>
      <c r="D17" t="s">
        <v>59</v>
      </c>
      <c r="E17" t="s">
        <v>60</v>
      </c>
      <c r="F17" s="22">
        <v>0.425</v>
      </c>
      <c r="G17" s="22">
        <v>0.049999999999999996</v>
      </c>
    </row>
    <row r="18" spans="1:7" ht="12.75">
      <c r="A18">
        <v>19</v>
      </c>
      <c r="B18" t="s">
        <v>96</v>
      </c>
      <c r="C18" t="s">
        <v>85</v>
      </c>
      <c r="D18" t="s">
        <v>59</v>
      </c>
      <c r="E18" t="s">
        <v>41</v>
      </c>
      <c r="F18" s="22">
        <v>0.426388888888889</v>
      </c>
      <c r="G18" s="22">
        <v>0.0513888888888889</v>
      </c>
    </row>
    <row r="19" spans="1:7" ht="12.75">
      <c r="A19">
        <v>18</v>
      </c>
      <c r="B19" t="s">
        <v>97</v>
      </c>
      <c r="C19" t="s">
        <v>42</v>
      </c>
      <c r="D19" t="s">
        <v>59</v>
      </c>
      <c r="E19" t="s">
        <v>60</v>
      </c>
      <c r="F19" s="22">
        <v>0.427777777777778</v>
      </c>
      <c r="G19" s="22">
        <v>0.0527777777777778</v>
      </c>
    </row>
    <row r="20" spans="1:7" ht="12.75">
      <c r="A20">
        <v>17</v>
      </c>
      <c r="B20" t="s">
        <v>98</v>
      </c>
      <c r="C20" t="s">
        <v>58</v>
      </c>
      <c r="D20" t="s">
        <v>59</v>
      </c>
      <c r="E20" t="s">
        <v>60</v>
      </c>
      <c r="F20" s="22">
        <v>0.429166666666667</v>
      </c>
      <c r="G20" s="22">
        <v>0.0541666666666667</v>
      </c>
    </row>
    <row r="21" spans="1:7" ht="12.75">
      <c r="A21">
        <v>16</v>
      </c>
      <c r="B21" t="s">
        <v>99</v>
      </c>
      <c r="C21" t="s">
        <v>58</v>
      </c>
      <c r="D21" t="s">
        <v>102</v>
      </c>
      <c r="E21" t="s">
        <v>60</v>
      </c>
      <c r="F21" s="22">
        <v>0.430555555555556</v>
      </c>
      <c r="G21" s="22">
        <v>0.0555555555555555</v>
      </c>
    </row>
    <row r="22" spans="1:7" ht="12.75">
      <c r="A22">
        <v>15</v>
      </c>
      <c r="B22" t="s">
        <v>103</v>
      </c>
      <c r="C22" t="s">
        <v>58</v>
      </c>
      <c r="D22" t="s">
        <v>59</v>
      </c>
      <c r="E22" t="s">
        <v>60</v>
      </c>
      <c r="F22" s="22">
        <v>0.431944444444444</v>
      </c>
      <c r="G22" s="22">
        <v>0.0569444444444444</v>
      </c>
    </row>
    <row r="23" spans="1:7" ht="12.75">
      <c r="A23">
        <v>14</v>
      </c>
      <c r="B23" t="s">
        <v>104</v>
      </c>
      <c r="C23" t="s">
        <v>42</v>
      </c>
      <c r="D23" t="s">
        <v>59</v>
      </c>
      <c r="E23" t="s">
        <v>41</v>
      </c>
      <c r="F23" s="22">
        <v>0.433333333333333</v>
      </c>
      <c r="G23" s="22">
        <v>0.0583333333333333</v>
      </c>
    </row>
    <row r="24" spans="1:7" ht="12.75">
      <c r="A24">
        <v>13</v>
      </c>
      <c r="B24" t="s">
        <v>105</v>
      </c>
      <c r="C24" t="s">
        <v>58</v>
      </c>
      <c r="D24" t="s">
        <v>59</v>
      </c>
      <c r="E24" t="s">
        <v>60</v>
      </c>
      <c r="F24" s="22">
        <v>0.434722222222222</v>
      </c>
      <c r="G24" s="22">
        <v>0.0597222222222222</v>
      </c>
    </row>
    <row r="25" spans="1:7" ht="12.75">
      <c r="A25">
        <v>12</v>
      </c>
      <c r="B25" t="s">
        <v>0</v>
      </c>
      <c r="C25" t="s">
        <v>85</v>
      </c>
      <c r="D25" t="s">
        <v>59</v>
      </c>
      <c r="E25" t="s">
        <v>60</v>
      </c>
      <c r="F25" s="22">
        <v>0.436111111111111</v>
      </c>
      <c r="G25" s="22">
        <v>0.0611111111111111</v>
      </c>
    </row>
    <row r="26" spans="6:7" ht="12.75">
      <c r="F26" s="22"/>
      <c r="G26" s="22"/>
    </row>
    <row r="27" spans="1:7" ht="12.75">
      <c r="A27">
        <v>11</v>
      </c>
      <c r="B27" t="s">
        <v>1</v>
      </c>
      <c r="C27" t="s">
        <v>42</v>
      </c>
      <c r="D27" t="s">
        <v>40</v>
      </c>
      <c r="E27" t="s">
        <v>60</v>
      </c>
      <c r="F27" s="22">
        <v>0.4375</v>
      </c>
      <c r="G27" s="22">
        <v>0.0624999999999999</v>
      </c>
    </row>
    <row r="28" spans="1:7" ht="12.75">
      <c r="A28">
        <v>10</v>
      </c>
      <c r="B28" t="s">
        <v>2</v>
      </c>
      <c r="C28" t="s">
        <v>89</v>
      </c>
      <c r="D28" t="s">
        <v>101</v>
      </c>
      <c r="E28" t="s">
        <v>60</v>
      </c>
      <c r="F28" s="22">
        <v>0.438888888888889</v>
      </c>
      <c r="G28" s="22">
        <v>0.0638888888888888</v>
      </c>
    </row>
    <row r="29" spans="1:7" ht="12.75">
      <c r="A29">
        <v>9</v>
      </c>
      <c r="B29" t="s">
        <v>3</v>
      </c>
      <c r="C29" t="s">
        <v>89</v>
      </c>
      <c r="D29" t="s">
        <v>100</v>
      </c>
      <c r="E29" t="s">
        <v>60</v>
      </c>
      <c r="F29" s="22">
        <v>0.440277777777778</v>
      </c>
      <c r="G29" s="22">
        <v>0.0652777777777777</v>
      </c>
    </row>
    <row r="30" spans="1:7" ht="12.75">
      <c r="A30">
        <v>8</v>
      </c>
      <c r="B30" t="s">
        <v>4</v>
      </c>
      <c r="C30" t="s">
        <v>85</v>
      </c>
      <c r="D30" t="s">
        <v>100</v>
      </c>
      <c r="E30" t="s">
        <v>60</v>
      </c>
      <c r="F30" s="22">
        <v>0.441666666666667</v>
      </c>
      <c r="G30" s="22">
        <v>0.0666666666666666</v>
      </c>
    </row>
    <row r="31" spans="1:7" ht="12.75">
      <c r="A31">
        <v>7</v>
      </c>
      <c r="B31" t="s">
        <v>5</v>
      </c>
      <c r="C31" t="s">
        <v>58</v>
      </c>
      <c r="D31" t="s">
        <v>100</v>
      </c>
      <c r="E31" t="s">
        <v>13</v>
      </c>
      <c r="F31" s="22">
        <v>0.443055555555555</v>
      </c>
      <c r="G31" s="22">
        <v>0.0680555555555555</v>
      </c>
    </row>
    <row r="32" spans="1:7" ht="12.75">
      <c r="A32">
        <v>6</v>
      </c>
      <c r="B32" t="s">
        <v>6</v>
      </c>
      <c r="C32" t="s">
        <v>85</v>
      </c>
      <c r="D32" t="s">
        <v>100</v>
      </c>
      <c r="E32" t="s">
        <v>60</v>
      </c>
      <c r="F32" s="22">
        <v>0.444444444444444</v>
      </c>
      <c r="G32" s="22">
        <v>0.0694444444444444</v>
      </c>
    </row>
    <row r="33" spans="1:7" ht="12.75">
      <c r="A33">
        <v>5</v>
      </c>
      <c r="B33" t="s">
        <v>7</v>
      </c>
      <c r="C33" t="s">
        <v>89</v>
      </c>
      <c r="D33" t="s">
        <v>100</v>
      </c>
      <c r="E33" t="s">
        <v>60</v>
      </c>
      <c r="F33" s="22">
        <v>0.445833333333333</v>
      </c>
      <c r="G33" s="22">
        <v>0.0708333333333332</v>
      </c>
    </row>
    <row r="34" spans="1:7" ht="12.75">
      <c r="A34">
        <v>4</v>
      </c>
      <c r="B34" t="s">
        <v>8</v>
      </c>
      <c r="C34" t="s">
        <v>58</v>
      </c>
      <c r="D34" t="s">
        <v>100</v>
      </c>
      <c r="E34" t="s">
        <v>60</v>
      </c>
      <c r="F34" s="22">
        <v>0.447222222222222</v>
      </c>
      <c r="G34" s="22">
        <v>0.0722222222222221</v>
      </c>
    </row>
    <row r="35" spans="1:7" ht="12.75">
      <c r="A35">
        <v>3</v>
      </c>
      <c r="B35" t="s">
        <v>9</v>
      </c>
      <c r="C35" t="s">
        <v>85</v>
      </c>
      <c r="D35" t="s">
        <v>100</v>
      </c>
      <c r="E35" t="s">
        <v>60</v>
      </c>
      <c r="F35" s="22">
        <v>0.448611111111111</v>
      </c>
      <c r="G35" s="22">
        <v>0.073611111111111</v>
      </c>
    </row>
    <row r="36" spans="1:7" ht="12.75">
      <c r="A36">
        <v>2</v>
      </c>
      <c r="B36" t="s">
        <v>10</v>
      </c>
      <c r="C36" t="s">
        <v>58</v>
      </c>
      <c r="D36" t="s">
        <v>100</v>
      </c>
      <c r="E36" t="s">
        <v>60</v>
      </c>
      <c r="F36" s="22">
        <v>0.45</v>
      </c>
      <c r="G36" s="22">
        <v>0.0749999999999999</v>
      </c>
    </row>
    <row r="37" spans="1:7" ht="12.75">
      <c r="A37">
        <v>1</v>
      </c>
      <c r="B37" t="s">
        <v>11</v>
      </c>
      <c r="C37" t="s">
        <v>42</v>
      </c>
      <c r="D37" t="s">
        <v>100</v>
      </c>
      <c r="E37" t="s">
        <v>60</v>
      </c>
      <c r="F37" s="22">
        <v>0.451388888888889</v>
      </c>
      <c r="G37" s="22">
        <v>0.0763888888888888</v>
      </c>
    </row>
    <row r="38" spans="6:7" ht="12.75">
      <c r="F38" s="22"/>
      <c r="G38" s="2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41"/>
  <sheetViews>
    <sheetView workbookViewId="0" topLeftCell="B2">
      <selection activeCell="X12" sqref="X12"/>
    </sheetView>
  </sheetViews>
  <sheetFormatPr defaultColWidth="11.00390625" defaultRowHeight="12.75"/>
  <cols>
    <col min="1" max="1" width="5.00390625" style="0" customWidth="1"/>
    <col min="2" max="2" width="6.00390625" style="0" customWidth="1"/>
    <col min="3" max="3" width="20.875" style="0" customWidth="1"/>
    <col min="4" max="4" width="5.125" style="0" customWidth="1"/>
    <col min="5" max="5" width="2.75390625" style="0" customWidth="1"/>
    <col min="6" max="6" width="5.375" style="0" customWidth="1"/>
    <col min="7" max="7" width="7.625" style="0" customWidth="1"/>
    <col min="8" max="8" width="7.00390625" style="0" customWidth="1"/>
    <col min="9" max="9" width="6.875" style="0" customWidth="1"/>
    <col min="10" max="10" width="2.75390625" style="0" customWidth="1"/>
    <col min="11" max="11" width="5.375" style="0" customWidth="1"/>
    <col min="12" max="12" width="7.625" style="0" customWidth="1"/>
    <col min="13" max="13" width="6.875" style="0" customWidth="1"/>
    <col min="14" max="14" width="7.25390625" style="0" customWidth="1"/>
    <col min="15" max="15" width="2.75390625" style="0" customWidth="1"/>
    <col min="16" max="16" width="5.75390625" style="0" customWidth="1"/>
    <col min="17" max="17" width="7.625" style="0" customWidth="1"/>
    <col min="18" max="18" width="6.75390625" style="0" customWidth="1"/>
    <col min="19" max="19" width="8.125" style="0" customWidth="1"/>
    <col min="20" max="21" width="2.75390625" style="0" customWidth="1"/>
    <col min="22" max="22" width="7.375" style="0" customWidth="1"/>
    <col min="23" max="23" width="8.625" style="0" customWidth="1"/>
    <col min="24" max="24" width="5.875" style="0" customWidth="1"/>
  </cols>
  <sheetData>
    <row r="5" ht="12.75">
      <c r="X5" s="3"/>
    </row>
    <row r="7" spans="6:27" ht="12.75">
      <c r="F7" s="31" t="s">
        <v>24</v>
      </c>
      <c r="G7" s="32"/>
      <c r="H7" s="32"/>
      <c r="I7" s="32"/>
      <c r="K7" s="31" t="s">
        <v>25</v>
      </c>
      <c r="L7" s="32"/>
      <c r="M7" s="32"/>
      <c r="N7" s="32"/>
      <c r="P7" s="31" t="s">
        <v>26</v>
      </c>
      <c r="Q7" s="33"/>
      <c r="R7" s="33"/>
      <c r="S7" s="33"/>
      <c r="AA7" t="s">
        <v>68</v>
      </c>
    </row>
    <row r="8" spans="1:29" ht="25.5">
      <c r="A8" s="19" t="s">
        <v>44</v>
      </c>
      <c r="B8" s="19" t="s">
        <v>56</v>
      </c>
      <c r="C8" s="30" t="s">
        <v>45</v>
      </c>
      <c r="D8" s="30" t="s">
        <v>55</v>
      </c>
      <c r="E8" s="3"/>
      <c r="F8" s="13" t="s">
        <v>54</v>
      </c>
      <c r="G8" s="30" t="s">
        <v>47</v>
      </c>
      <c r="H8" s="13" t="s">
        <v>48</v>
      </c>
      <c r="I8" s="13" t="s">
        <v>63</v>
      </c>
      <c r="J8" s="3"/>
      <c r="K8" s="13" t="s">
        <v>54</v>
      </c>
      <c r="L8" s="30" t="s">
        <v>47</v>
      </c>
      <c r="M8" s="13" t="s">
        <v>48</v>
      </c>
      <c r="N8" s="13" t="s">
        <v>64</v>
      </c>
      <c r="O8" s="3"/>
      <c r="P8" s="13" t="s">
        <v>54</v>
      </c>
      <c r="Q8" s="30" t="s">
        <v>47</v>
      </c>
      <c r="R8" s="13" t="s">
        <v>48</v>
      </c>
      <c r="S8" s="13" t="s">
        <v>64</v>
      </c>
      <c r="T8" s="3"/>
      <c r="U8" s="3"/>
      <c r="V8" s="13" t="s">
        <v>79</v>
      </c>
      <c r="W8" s="13" t="s">
        <v>51</v>
      </c>
      <c r="X8" s="13" t="s">
        <v>72</v>
      </c>
      <c r="AA8" t="s">
        <v>50</v>
      </c>
      <c r="AB8" t="s">
        <v>61</v>
      </c>
      <c r="AC8" t="s">
        <v>66</v>
      </c>
    </row>
    <row r="9" spans="1:29" ht="12.75">
      <c r="A9" s="10" t="str">
        <f>+'Start List Day 1'!D8</f>
        <v>C1</v>
      </c>
      <c r="B9" s="10" t="str">
        <f>+'Start List Day 1'!E8</f>
        <v>Senior</v>
      </c>
      <c r="C9" s="10" t="str">
        <f>+'Start List Day 1'!B8</f>
        <v>Vincent Osborne</v>
      </c>
      <c r="D9" s="10" t="str">
        <f>+'Start List Day 1'!C8</f>
        <v>AB</v>
      </c>
      <c r="F9" s="10">
        <f>+'Master Input'!AC6</f>
        <v>6</v>
      </c>
      <c r="G9" s="28">
        <f>+'Master Input'!AD6</f>
        <v>135.03</v>
      </c>
      <c r="H9" s="28">
        <f>+'Master Input'!AE6</f>
        <v>141.03</v>
      </c>
      <c r="I9" s="28">
        <f>+(H9-91.52)/91.52*100</f>
        <v>54.09746503496504</v>
      </c>
      <c r="K9" s="10">
        <f>+'Master Input'!BF6</f>
        <v>106</v>
      </c>
      <c r="L9" s="28">
        <f>+'Master Input'!BG6</f>
        <v>132.89</v>
      </c>
      <c r="M9" s="28">
        <f>+'Master Input'!BH6</f>
        <v>238.89</v>
      </c>
      <c r="N9" s="28">
        <f>+(M9-89.76)/89.76*100</f>
        <v>166.14304812834223</v>
      </c>
      <c r="P9" s="10">
        <f>+'Master Input'!CI6</f>
        <v>2</v>
      </c>
      <c r="Q9" s="28">
        <f>+'Master Input'!CJ6</f>
        <v>140.42</v>
      </c>
      <c r="R9" s="28">
        <f>+'Master Input'!CK6</f>
        <v>142.42</v>
      </c>
      <c r="S9" s="28">
        <f>+(R9-88.43)/88.43*100</f>
        <v>61.053940970258935</v>
      </c>
      <c r="V9" s="28">
        <f>AC9</f>
        <v>54.09746503496504</v>
      </c>
      <c r="W9" s="28">
        <f>(I9+N9+S9)/3</f>
        <v>93.76481804452207</v>
      </c>
      <c r="X9" s="21">
        <f>RANK(W9,W9:W11,1)</f>
        <v>3</v>
      </c>
      <c r="AA9" s="29">
        <f>MAX(I9,N9,S9)</f>
        <v>166.14304812834223</v>
      </c>
      <c r="AB9" s="29">
        <f>SUM(I9+N9+S9)-AA9</f>
        <v>115.15140600522398</v>
      </c>
      <c r="AC9" s="29">
        <f>MIN(I9,N9,S9)</f>
        <v>54.09746503496504</v>
      </c>
    </row>
    <row r="10" spans="1:29" ht="12.75">
      <c r="A10" s="10" t="str">
        <f>+'Start List Day 1'!D9</f>
        <v>C1</v>
      </c>
      <c r="B10" s="10" t="str">
        <f>+'Start List Day 1'!E9</f>
        <v>Senior</v>
      </c>
      <c r="C10" s="10" t="str">
        <f>+'Start List Day 1'!B9</f>
        <v>Cameron Smedley</v>
      </c>
      <c r="D10" s="10" t="str">
        <f>+'Start List Day 1'!C9</f>
        <v>ON</v>
      </c>
      <c r="F10" s="10">
        <f>+'Master Input'!AC7</f>
        <v>2</v>
      </c>
      <c r="G10" s="28">
        <f>+'Master Input'!AD7</f>
        <v>102.16</v>
      </c>
      <c r="H10" s="28">
        <f>+'Master Input'!AE7</f>
        <v>104.16</v>
      </c>
      <c r="I10" s="28">
        <f>+(H10-91.52)/91.52*100</f>
        <v>13.811188811188813</v>
      </c>
      <c r="K10" s="10">
        <f>+'Master Input'!BF7</f>
        <v>6</v>
      </c>
      <c r="L10" s="28">
        <f>+'Master Input'!BG7</f>
        <v>97.85</v>
      </c>
      <c r="M10" s="28">
        <f>+'Master Input'!BH7</f>
        <v>103.85</v>
      </c>
      <c r="N10" s="28">
        <f>+(M10-89.76)/89.76*100</f>
        <v>15.697415329768258</v>
      </c>
      <c r="P10" s="10">
        <f>+'Master Input'!CI7</f>
        <v>2</v>
      </c>
      <c r="Q10" s="28">
        <f>+'Master Input'!CJ7</f>
        <v>102</v>
      </c>
      <c r="R10" s="28">
        <f>+'Master Input'!CK7</f>
        <v>104</v>
      </c>
      <c r="S10" s="28">
        <f>+(R10-88.43)/88.43*100</f>
        <v>17.607146895849816</v>
      </c>
      <c r="V10" s="28">
        <f aca="true" t="shared" si="0" ref="V10:V38">AC10</f>
        <v>13.811188811188813</v>
      </c>
      <c r="W10" s="28">
        <f>(I10+N10+S10)/3</f>
        <v>15.705250345602295</v>
      </c>
      <c r="X10" s="21">
        <f>RANK(W10,W9:W11,1)</f>
        <v>1</v>
      </c>
      <c r="AA10" s="29">
        <f aca="true" t="shared" si="1" ref="AA10:AA38">MAX(I10,N10,S10)</f>
        <v>17.607146895849816</v>
      </c>
      <c r="AB10" s="29" t="e">
        <f>SUM(I10+N10+S10+#REF!)-AA10</f>
        <v>#REF!</v>
      </c>
      <c r="AC10" s="29">
        <f aca="true" t="shared" si="2" ref="AC10:AC38">MIN(I10,N10,S10)</f>
        <v>13.811188811188813</v>
      </c>
    </row>
    <row r="11" spans="1:29" ht="12.75">
      <c r="A11" s="10" t="str">
        <f>+'Start List Day 1'!D10</f>
        <v>C1</v>
      </c>
      <c r="B11" s="10" t="str">
        <f>+'Start List Day 1'!E10</f>
        <v>Senior</v>
      </c>
      <c r="C11" s="10" t="str">
        <f>+'Start List Day 1'!B10</f>
        <v>Julian Potvin-Bernal</v>
      </c>
      <c r="D11" s="10" t="str">
        <f>+'Start List Day 1'!C10</f>
        <v>QC</v>
      </c>
      <c r="F11" s="10">
        <f>+'Master Input'!AC8</f>
        <v>2</v>
      </c>
      <c r="G11" s="28">
        <f>+'Master Input'!AD8</f>
        <v>98.8</v>
      </c>
      <c r="H11" s="28">
        <f>+'Master Input'!AE8</f>
        <v>100.8</v>
      </c>
      <c r="I11" s="28">
        <f>+(H11-91.52)/91.52*100</f>
        <v>10.139860139860142</v>
      </c>
      <c r="K11" s="10">
        <f>+'Master Input'!BF8</f>
        <v>4</v>
      </c>
      <c r="L11" s="28">
        <f>+'Master Input'!BG8</f>
        <v>102.48</v>
      </c>
      <c r="M11" s="28">
        <f>+'Master Input'!BH8</f>
        <v>106.48</v>
      </c>
      <c r="N11" s="28">
        <f>+(M11-89.76)/89.76*100</f>
        <v>18.627450980392155</v>
      </c>
      <c r="P11" s="10">
        <f>+'Master Input'!CI8</f>
        <v>52</v>
      </c>
      <c r="Q11" s="28">
        <f>+'Master Input'!CJ8</f>
        <v>113.27</v>
      </c>
      <c r="R11" s="28">
        <f>+'Master Input'!CK8</f>
        <v>165.26999999999998</v>
      </c>
      <c r="S11" s="28">
        <f>+(R11-88.43)/88.43*100</f>
        <v>86.89358814881824</v>
      </c>
      <c r="V11" s="28">
        <f t="shared" si="0"/>
        <v>10.139860139860142</v>
      </c>
      <c r="W11" s="28">
        <f>(I11+N11+S11)/3</f>
        <v>38.55363308969018</v>
      </c>
      <c r="X11" s="21">
        <f>RANK(W11,W9:W11,1)</f>
        <v>2</v>
      </c>
      <c r="AA11" s="29">
        <f t="shared" si="1"/>
        <v>86.89358814881824</v>
      </c>
      <c r="AB11" s="29" t="e">
        <f>SUM(I11+N11+S11+#REF!)-AA11</f>
        <v>#REF!</v>
      </c>
      <c r="AC11" s="29">
        <f t="shared" si="2"/>
        <v>10.139860139860142</v>
      </c>
    </row>
    <row r="12" spans="27:29" ht="12.75">
      <c r="AA12" s="29">
        <f t="shared" si="1"/>
        <v>0</v>
      </c>
      <c r="AB12" s="29" t="e">
        <f>SUM(I12+N12+S12+#REF!)-AA12</f>
        <v>#REF!</v>
      </c>
      <c r="AC12" s="29">
        <f t="shared" si="2"/>
        <v>0</v>
      </c>
    </row>
    <row r="13" spans="1:29" ht="12.75">
      <c r="A13" s="10" t="str">
        <f>+'Start List Day 1'!D12</f>
        <v>C1W</v>
      </c>
      <c r="B13" s="10" t="str">
        <f>+'Start List Day 1'!E12</f>
        <v>Senior</v>
      </c>
      <c r="C13" s="10" t="str">
        <f>+'Start List Day 1'!B12</f>
        <v>Sindy Audet</v>
      </c>
      <c r="D13" s="10" t="str">
        <f>+'Start List Day 1'!C12</f>
        <v>QC</v>
      </c>
      <c r="F13" s="10">
        <f>+'Master Input'!AC10</f>
        <v>104</v>
      </c>
      <c r="G13" s="28">
        <f>+'Master Input'!AD10</f>
        <v>195.63</v>
      </c>
      <c r="H13" s="28">
        <f>+'Master Input'!AE10</f>
        <v>299.63</v>
      </c>
      <c r="I13" s="28">
        <f>+(H13-91.52)/91.52*100</f>
        <v>227.39291958041957</v>
      </c>
      <c r="K13" s="10">
        <f>+'Master Input'!BF10</f>
        <v>54</v>
      </c>
      <c r="L13" s="28">
        <f>+'Master Input'!BG10</f>
        <v>175.25</v>
      </c>
      <c r="M13" s="28">
        <f>+'Master Input'!BH10</f>
        <v>229.25</v>
      </c>
      <c r="N13" s="28">
        <f>+(M13-89.76)/89.76*100</f>
        <v>155.40329768270945</v>
      </c>
      <c r="P13" s="10">
        <f>+'Master Input'!CI10</f>
        <v>106</v>
      </c>
      <c r="Q13" s="28">
        <f>+'Master Input'!CJ10</f>
        <v>164.89</v>
      </c>
      <c r="R13" s="28">
        <f>+'Master Input'!CK10</f>
        <v>270.89</v>
      </c>
      <c r="S13" s="28">
        <f>+(R13-88.43)/88.43*100</f>
        <v>206.3326925251611</v>
      </c>
      <c r="V13" s="28">
        <f t="shared" si="0"/>
        <v>155.40329768270945</v>
      </c>
      <c r="W13" s="28">
        <f>(I13+N13+S13)/3</f>
        <v>196.37630326276337</v>
      </c>
      <c r="X13" s="21">
        <f>RANK(W13,W13,1)</f>
        <v>1</v>
      </c>
      <c r="AA13" s="29">
        <f t="shared" si="1"/>
        <v>227.39291958041957</v>
      </c>
      <c r="AB13" s="29" t="e">
        <f>SUM(I13+N13+S13+#REF!)-AA13</f>
        <v>#REF!</v>
      </c>
      <c r="AC13" s="29">
        <f t="shared" si="2"/>
        <v>155.40329768270945</v>
      </c>
    </row>
    <row r="14" spans="27:29" ht="12.75">
      <c r="AA14" s="29">
        <f t="shared" si="1"/>
        <v>0</v>
      </c>
      <c r="AB14" s="29" t="e">
        <f>SUM(I14+N14+S14+#REF!)-AA14</f>
        <v>#REF!</v>
      </c>
      <c r="AC14" s="29">
        <f t="shared" si="2"/>
        <v>0</v>
      </c>
    </row>
    <row r="15" spans="1:29" ht="12.75">
      <c r="A15" s="10" t="str">
        <f>+'Start List Day 1'!D14</f>
        <v>C2</v>
      </c>
      <c r="B15" s="10" t="str">
        <f>+'Start List Day 1'!E14</f>
        <v>Senior</v>
      </c>
      <c r="C15" s="10" t="str">
        <f>+'Start List Day 1'!B14</f>
        <v>D.Purcell/T.Purcell</v>
      </c>
      <c r="D15" s="10" t="str">
        <f>+'Start List Day 1'!C14</f>
        <v>AB</v>
      </c>
      <c r="F15" s="10">
        <f>+'Master Input'!AC12</f>
        <v>8</v>
      </c>
      <c r="G15" s="28">
        <f>+'Master Input'!AD12</f>
        <v>118.7</v>
      </c>
      <c r="H15" s="28">
        <f>+'Master Input'!AE12</f>
        <v>126.7</v>
      </c>
      <c r="I15" s="28">
        <f>+(H15-91.52)/91.52*100</f>
        <v>38.43968531468532</v>
      </c>
      <c r="K15" s="10">
        <f>+'Master Input'!BF12</f>
        <v>0</v>
      </c>
      <c r="L15" s="28">
        <f>+'Master Input'!BG12</f>
        <v>114.97</v>
      </c>
      <c r="M15" s="28">
        <f>+'Master Input'!BH12</f>
        <v>114.97</v>
      </c>
      <c r="N15" s="28">
        <f>+(M15-89.76)/89.76*100</f>
        <v>28.08600713012477</v>
      </c>
      <c r="P15" s="10">
        <f>+'Master Input'!CI12</f>
        <v>58</v>
      </c>
      <c r="Q15" s="28">
        <f>+'Master Input'!CJ12</f>
        <v>125.18</v>
      </c>
      <c r="R15" s="28">
        <f>+'Master Input'!CK12</f>
        <v>183.18</v>
      </c>
      <c r="S15" s="28">
        <f>+(R15-88.43)/88.43*100</f>
        <v>107.1468958498247</v>
      </c>
      <c r="V15" s="28">
        <f t="shared" si="0"/>
        <v>28.08600713012477</v>
      </c>
      <c r="W15" s="28">
        <f>(I15+N15+S15)/3</f>
        <v>57.89086276487827</v>
      </c>
      <c r="X15" s="21">
        <f>RANK(W15,W15:W16,1)</f>
        <v>2</v>
      </c>
      <c r="AA15" s="29">
        <f t="shared" si="1"/>
        <v>107.1468958498247</v>
      </c>
      <c r="AB15" s="29" t="e">
        <f>SUM(I15+N15+S15+#REF!)-AA15</f>
        <v>#REF!</v>
      </c>
      <c r="AC15" s="29">
        <f t="shared" si="2"/>
        <v>28.08600713012477</v>
      </c>
    </row>
    <row r="16" spans="1:29" ht="12.75">
      <c r="A16" s="10" t="str">
        <f>+'Start List Day 1'!D15</f>
        <v>C2</v>
      </c>
      <c r="B16" s="10" t="str">
        <f>+'Start List Day 1'!E15</f>
        <v>Senior</v>
      </c>
      <c r="C16" s="10" t="str">
        <f>+'Start List Day 1'!B15</f>
        <v>A.Cutts/J.Cutts</v>
      </c>
      <c r="D16" s="10" t="str">
        <f>+'Start List Day 1'!C15</f>
        <v>ON</v>
      </c>
      <c r="F16" s="10">
        <f>+'Master Input'!AC13</f>
        <v>2</v>
      </c>
      <c r="G16" s="28">
        <f>+'Master Input'!AD13</f>
        <v>111.22</v>
      </c>
      <c r="H16" s="28">
        <f>+'Master Input'!AE13</f>
        <v>113.22</v>
      </c>
      <c r="I16" s="28">
        <f>+(H16-91.52)/91.52*100</f>
        <v>23.71066433566434</v>
      </c>
      <c r="K16" s="10">
        <f>+'Master Input'!BF13</f>
        <v>2</v>
      </c>
      <c r="L16" s="28">
        <f>+'Master Input'!BG13</f>
        <v>110.27</v>
      </c>
      <c r="M16" s="28">
        <f>+'Master Input'!BH13</f>
        <v>112.27</v>
      </c>
      <c r="N16" s="28">
        <f>+(M16-89.76)/89.76*100</f>
        <v>25.077985739750435</v>
      </c>
      <c r="P16" s="10">
        <f>+'Master Input'!CI13</f>
        <v>6</v>
      </c>
      <c r="Q16" s="28">
        <f>+'Master Input'!CJ13</f>
        <v>122.69</v>
      </c>
      <c r="R16" s="28">
        <f>+'Master Input'!CK13</f>
        <v>128.69</v>
      </c>
      <c r="S16" s="28">
        <f>+(R16-88.43)/88.43*100</f>
        <v>45.52753590410493</v>
      </c>
      <c r="V16" s="28">
        <f t="shared" si="0"/>
        <v>23.71066433566434</v>
      </c>
      <c r="W16" s="28">
        <f>(I16+N16+S16)/3</f>
        <v>31.4387286598399</v>
      </c>
      <c r="X16" s="21">
        <f>RANK(W16,W15:W16,1)</f>
        <v>1</v>
      </c>
      <c r="AA16" s="29">
        <f t="shared" si="1"/>
        <v>45.52753590410493</v>
      </c>
      <c r="AB16" s="29" t="e">
        <f>SUM(I16+N16+S16+#REF!)-AA16</f>
        <v>#REF!</v>
      </c>
      <c r="AC16" s="29">
        <f t="shared" si="2"/>
        <v>23.71066433566434</v>
      </c>
    </row>
    <row r="17" spans="27:29" ht="12.75">
      <c r="AA17" s="29">
        <f t="shared" si="1"/>
        <v>0</v>
      </c>
      <c r="AB17" s="29" t="e">
        <f>SUM(I17+N17+S17+#REF!)-AA17</f>
        <v>#REF!</v>
      </c>
      <c r="AC17" s="29">
        <f t="shared" si="2"/>
        <v>0</v>
      </c>
    </row>
    <row r="18" spans="1:29" ht="12.75">
      <c r="A18" s="10" t="str">
        <f>+'Start List Day 1'!D17</f>
        <v>K1W</v>
      </c>
      <c r="B18" s="10" t="str">
        <f>+'Start List Day 1'!E17</f>
        <v>Senior</v>
      </c>
      <c r="C18" s="10" t="str">
        <f>+'Start List Day 1'!B17</f>
        <v>Celeste Corkery</v>
      </c>
      <c r="D18" s="10" t="str">
        <f>+'Start List Day 1'!C17</f>
        <v>ON</v>
      </c>
      <c r="F18" s="10">
        <f>+'Master Input'!AC15</f>
        <v>204</v>
      </c>
      <c r="G18" s="28">
        <f>+'Master Input'!AD15</f>
        <v>141.64</v>
      </c>
      <c r="H18" s="28">
        <f>+'Master Input'!AE15</f>
        <v>345.64</v>
      </c>
      <c r="I18" s="28">
        <f>+(H18-91.52)/91.52*100</f>
        <v>277.6660839160839</v>
      </c>
      <c r="K18" s="10">
        <f>+'Master Input'!BF15</f>
        <v>8</v>
      </c>
      <c r="L18" s="28">
        <f>+'Master Input'!BG15</f>
        <v>144.34</v>
      </c>
      <c r="M18" s="28">
        <f>+'Master Input'!BH15</f>
        <v>152.34</v>
      </c>
      <c r="N18" s="28">
        <f>+(M18-89.76)/89.76*100</f>
        <v>69.7192513368984</v>
      </c>
      <c r="P18" s="10">
        <f>+'Master Input'!CI15</f>
        <v>54</v>
      </c>
      <c r="Q18" s="28">
        <f>+'Master Input'!CJ15</f>
        <v>138.5</v>
      </c>
      <c r="R18" s="28">
        <f>+'Master Input'!CK15</f>
        <v>192.5</v>
      </c>
      <c r="S18" s="28">
        <f>+(R18-88.43)/88.43*100</f>
        <v>117.68630555241432</v>
      </c>
      <c r="V18" s="28">
        <f t="shared" si="0"/>
        <v>69.7192513368984</v>
      </c>
      <c r="W18" s="28">
        <f>(I18+N18+S18)/3</f>
        <v>155.02388026846552</v>
      </c>
      <c r="X18" s="21">
        <f>RANK(W18,W18:W26,1)</f>
        <v>8</v>
      </c>
      <c r="AA18" s="29">
        <f t="shared" si="1"/>
        <v>277.6660839160839</v>
      </c>
      <c r="AB18" s="29" t="e">
        <f>SUM(I18+N18+S18+#REF!)-AA18</f>
        <v>#REF!</v>
      </c>
      <c r="AC18" s="29">
        <f t="shared" si="2"/>
        <v>69.7192513368984</v>
      </c>
    </row>
    <row r="19" spans="1:29" ht="12.75">
      <c r="A19" s="10" t="str">
        <f>+'Start List Day 1'!D18</f>
        <v>K1W</v>
      </c>
      <c r="B19" s="10" t="str">
        <f>+'Start List Day 1'!E18</f>
        <v>Junior</v>
      </c>
      <c r="C19" s="10" t="str">
        <f>+'Start List Day 1'!B18</f>
        <v>Marissa Dederer</v>
      </c>
      <c r="D19" s="10" t="str">
        <f>+'Start List Day 1'!C18</f>
        <v>AB</v>
      </c>
      <c r="F19" s="10">
        <f>+'Master Input'!AC16</f>
        <v>50</v>
      </c>
      <c r="G19" s="28">
        <f>+'Master Input'!AD16</f>
        <v>129.39</v>
      </c>
      <c r="H19" s="28">
        <f>+'Master Input'!AE16</f>
        <v>179.39</v>
      </c>
      <c r="I19" s="28">
        <f aca="true" t="shared" si="3" ref="I19:I26">+(H19-91.52)/91.52*100</f>
        <v>96.0118006993007</v>
      </c>
      <c r="K19" s="10">
        <f>+'Master Input'!BF16</f>
        <v>2</v>
      </c>
      <c r="L19" s="28">
        <f>+'Master Input'!BG16</f>
        <v>123.43</v>
      </c>
      <c r="M19" s="28">
        <f>+'Master Input'!BH16</f>
        <v>125.43</v>
      </c>
      <c r="N19" s="28">
        <f aca="true" t="shared" si="4" ref="N19:N26">+(M19-89.76)/89.76*100</f>
        <v>39.73930481283423</v>
      </c>
      <c r="P19" s="10">
        <f>+'Master Input'!CI16</f>
        <v>2</v>
      </c>
      <c r="Q19" s="28">
        <f>+'Master Input'!CJ16</f>
        <v>134.53</v>
      </c>
      <c r="R19" s="28">
        <f>+'Master Input'!CK16</f>
        <v>136.53</v>
      </c>
      <c r="S19" s="28">
        <f aca="true" t="shared" si="5" ref="S19:S26">+(R19-88.43)/88.43*100</f>
        <v>54.39330543933053</v>
      </c>
      <c r="V19" s="28">
        <f t="shared" si="0"/>
        <v>39.73930481283423</v>
      </c>
      <c r="W19" s="28">
        <f aca="true" t="shared" si="6" ref="W19:W26">(I19+N19+S19)/3</f>
        <v>63.381470317155156</v>
      </c>
      <c r="X19" s="21">
        <f>RANK(W19,W18:W26,1)</f>
        <v>6</v>
      </c>
      <c r="AA19" s="29">
        <f t="shared" si="1"/>
        <v>96.0118006993007</v>
      </c>
      <c r="AB19" s="29" t="e">
        <f>SUM(I19+N19+S19+#REF!)-AA19</f>
        <v>#REF!</v>
      </c>
      <c r="AC19" s="29">
        <f t="shared" si="2"/>
        <v>39.73930481283423</v>
      </c>
    </row>
    <row r="20" spans="1:29" ht="12.75">
      <c r="A20" s="10" t="str">
        <f>+'Start List Day 1'!D19</f>
        <v>K1W</v>
      </c>
      <c r="B20" s="10" t="str">
        <f>+'Start List Day 1'!E19</f>
        <v>Senior</v>
      </c>
      <c r="C20" s="10" t="str">
        <f>+'Start List Day 1'!B19</f>
        <v>Anna Williams</v>
      </c>
      <c r="D20" s="10" t="str">
        <f>+'Start List Day 1'!C19</f>
        <v>BC</v>
      </c>
      <c r="F20" s="10">
        <f>+'Master Input'!AC17</f>
        <v>4</v>
      </c>
      <c r="G20" s="28">
        <f>+'Master Input'!AD17</f>
        <v>999</v>
      </c>
      <c r="H20" s="28">
        <f>+'Master Input'!AE17</f>
        <v>1003</v>
      </c>
      <c r="I20" s="28">
        <f t="shared" si="3"/>
        <v>995.9353146853147</v>
      </c>
      <c r="K20" s="10">
        <f>+'Master Input'!BF17</f>
        <v>0</v>
      </c>
      <c r="L20" s="28">
        <f>+'Master Input'!BG17</f>
        <v>999</v>
      </c>
      <c r="M20" s="28">
        <f>+'Master Input'!BH17</f>
        <v>999</v>
      </c>
      <c r="N20" s="28">
        <f t="shared" si="4"/>
        <v>1012.9679144385026</v>
      </c>
      <c r="P20" s="10">
        <f>+'Master Input'!CI17</f>
        <v>0</v>
      </c>
      <c r="Q20" s="28">
        <f>+'Master Input'!CJ17</f>
        <v>999</v>
      </c>
      <c r="R20" s="28">
        <f>+'Master Input'!CK17</f>
        <v>999</v>
      </c>
      <c r="S20" s="28">
        <f t="shared" si="5"/>
        <v>1029.7071129707113</v>
      </c>
      <c r="V20" s="28">
        <f t="shared" si="0"/>
        <v>995.9353146853147</v>
      </c>
      <c r="W20" s="28">
        <f t="shared" si="6"/>
        <v>1012.8701140315094</v>
      </c>
      <c r="X20" s="21">
        <f>RANK(W20,W18:W26,1)</f>
        <v>9</v>
      </c>
      <c r="AA20" s="29">
        <f t="shared" si="1"/>
        <v>1029.7071129707113</v>
      </c>
      <c r="AB20" s="29" t="e">
        <f>SUM(I20+N20+S20+#REF!)-AA20</f>
        <v>#REF!</v>
      </c>
      <c r="AC20" s="29">
        <f t="shared" si="2"/>
        <v>995.9353146853147</v>
      </c>
    </row>
    <row r="21" spans="1:29" ht="12.75">
      <c r="A21" s="10" t="str">
        <f>+'Start List Day 1'!D20</f>
        <v>K1W</v>
      </c>
      <c r="B21" s="10" t="str">
        <f>+'Start List Day 1'!E20</f>
        <v>Senior</v>
      </c>
      <c r="C21" s="10" t="str">
        <f>+'Start List Day 1'!B20</f>
        <v>Thea Froehlich</v>
      </c>
      <c r="D21" s="10" t="str">
        <f>+'Start List Day 1'!C20</f>
        <v>ON</v>
      </c>
      <c r="F21" s="10">
        <f>+'Master Input'!AC18</f>
        <v>52</v>
      </c>
      <c r="G21" s="28">
        <f>+'Master Input'!AD18</f>
        <v>120.17</v>
      </c>
      <c r="H21" s="28">
        <f>+'Master Input'!AE18</f>
        <v>172.17000000000002</v>
      </c>
      <c r="I21" s="28">
        <f t="shared" si="3"/>
        <v>88.12281468531471</v>
      </c>
      <c r="K21" s="10">
        <f>+'Master Input'!BF18</f>
        <v>2</v>
      </c>
      <c r="L21" s="28">
        <f>+'Master Input'!BG18</f>
        <v>114.91</v>
      </c>
      <c r="M21" s="28">
        <f>+'Master Input'!BH18</f>
        <v>116.91</v>
      </c>
      <c r="N21" s="28">
        <f t="shared" si="4"/>
        <v>30.247326203208548</v>
      </c>
      <c r="P21" s="10">
        <f>+'Master Input'!CI18</f>
        <v>6</v>
      </c>
      <c r="Q21" s="28">
        <f>+'Master Input'!CJ18</f>
        <v>131.39</v>
      </c>
      <c r="R21" s="28">
        <f>+'Master Input'!CK18</f>
        <v>137.39</v>
      </c>
      <c r="S21" s="28">
        <f t="shared" si="5"/>
        <v>55.365826077123124</v>
      </c>
      <c r="V21" s="28">
        <f t="shared" si="0"/>
        <v>30.247326203208548</v>
      </c>
      <c r="W21" s="28">
        <f t="shared" si="6"/>
        <v>57.91198898854879</v>
      </c>
      <c r="X21" s="21">
        <f>RANK(W21,W18:W26,1)</f>
        <v>5</v>
      </c>
      <c r="AA21" s="29">
        <f t="shared" si="1"/>
        <v>88.12281468531471</v>
      </c>
      <c r="AB21" s="29" t="e">
        <f>SUM(I21+N21+S21+#REF!)-AA21</f>
        <v>#REF!</v>
      </c>
      <c r="AC21" s="29">
        <f t="shared" si="2"/>
        <v>30.247326203208548</v>
      </c>
    </row>
    <row r="22" spans="1:29" ht="12.75">
      <c r="A22" s="10" t="str">
        <f>+'Start List Day 1'!D21</f>
        <v>K1W</v>
      </c>
      <c r="B22" s="10" t="str">
        <f>+'Start List Day 1'!E21</f>
        <v>Senior</v>
      </c>
      <c r="C22" s="10" t="str">
        <f>+'Start List Day 1'!B21</f>
        <v>Kathleen Tayler</v>
      </c>
      <c r="D22" s="10" t="str">
        <f>+'Start List Day 1'!C21</f>
        <v>ON</v>
      </c>
      <c r="F22" s="10">
        <f>+'Master Input'!AC19</f>
        <v>4</v>
      </c>
      <c r="G22" s="28">
        <f>+'Master Input'!AD19</f>
        <v>132.08</v>
      </c>
      <c r="H22" s="28">
        <f>+'Master Input'!AE19</f>
        <v>136.08</v>
      </c>
      <c r="I22" s="28">
        <f t="shared" si="3"/>
        <v>48.68881118881121</v>
      </c>
      <c r="K22" s="10">
        <f>+'Master Input'!BF19</f>
        <v>2</v>
      </c>
      <c r="L22" s="28">
        <f>+'Master Input'!BG19</f>
        <v>122.12</v>
      </c>
      <c r="M22" s="28">
        <f>+'Master Input'!BH19</f>
        <v>124.12</v>
      </c>
      <c r="N22" s="28">
        <f t="shared" si="4"/>
        <v>38.27985739750445</v>
      </c>
      <c r="P22" s="10">
        <f>+'Master Input'!CI19</f>
        <v>4</v>
      </c>
      <c r="Q22" s="28">
        <f>+'Master Input'!CJ19</f>
        <v>121.36</v>
      </c>
      <c r="R22" s="28">
        <f>+'Master Input'!CK19</f>
        <v>125.36</v>
      </c>
      <c r="S22" s="28">
        <f t="shared" si="5"/>
        <v>41.76184552753589</v>
      </c>
      <c r="V22" s="28">
        <f t="shared" si="0"/>
        <v>38.27985739750445</v>
      </c>
      <c r="W22" s="28">
        <f t="shared" si="6"/>
        <v>42.910171371283845</v>
      </c>
      <c r="X22" s="21">
        <f>RANK(W22,W18:W26,1)</f>
        <v>4</v>
      </c>
      <c r="AA22" s="29">
        <f t="shared" si="1"/>
        <v>48.68881118881121</v>
      </c>
      <c r="AB22" s="29" t="e">
        <f>SUM(I22+N22+S22+#REF!)-AA22</f>
        <v>#REF!</v>
      </c>
      <c r="AC22" s="29">
        <f t="shared" si="2"/>
        <v>38.27985739750445</v>
      </c>
    </row>
    <row r="23" spans="1:29" ht="12.75">
      <c r="A23" s="10" t="str">
        <f>+'Start List Day 1'!D22</f>
        <v>K1W</v>
      </c>
      <c r="B23" s="10" t="str">
        <f>+'Start List Day 1'!E22</f>
        <v>Senior</v>
      </c>
      <c r="C23" s="10" t="str">
        <f>+'Start List Day 1'!B22</f>
        <v>Katrina Van Wijk</v>
      </c>
      <c r="D23" s="10" t="str">
        <f>+'Start List Day 1'!C22</f>
        <v>ON</v>
      </c>
      <c r="F23" s="10">
        <f>+'Master Input'!AC20</f>
        <v>4</v>
      </c>
      <c r="G23" s="28">
        <f>+'Master Input'!AD20</f>
        <v>130.03</v>
      </c>
      <c r="H23" s="28">
        <f>+'Master Input'!AE20</f>
        <v>134.03</v>
      </c>
      <c r="I23" s="28">
        <f t="shared" si="3"/>
        <v>46.44886363636365</v>
      </c>
      <c r="K23" s="10">
        <f>+'Master Input'!BF20</f>
        <v>0</v>
      </c>
      <c r="L23" s="28">
        <f>+'Master Input'!BG20</f>
        <v>124.29</v>
      </c>
      <c r="M23" s="28">
        <f>+'Master Input'!BH20</f>
        <v>124.29</v>
      </c>
      <c r="N23" s="28">
        <f t="shared" si="4"/>
        <v>38.469251336898395</v>
      </c>
      <c r="P23" s="10">
        <f>+'Master Input'!CI20</f>
        <v>102</v>
      </c>
      <c r="Q23" s="28">
        <f>+'Master Input'!CJ20</f>
        <v>134.93</v>
      </c>
      <c r="R23" s="28">
        <f>+'Master Input'!CK20</f>
        <v>236.93</v>
      </c>
      <c r="S23" s="28">
        <f t="shared" si="5"/>
        <v>167.92943571186248</v>
      </c>
      <c r="V23" s="28">
        <f t="shared" si="0"/>
        <v>38.469251336898395</v>
      </c>
      <c r="W23" s="28">
        <f t="shared" si="6"/>
        <v>84.28251689504151</v>
      </c>
      <c r="X23" s="21">
        <f>RANK(W23,W18:W26,1)</f>
        <v>7</v>
      </c>
      <c r="AA23" s="29">
        <f t="shared" si="1"/>
        <v>167.92943571186248</v>
      </c>
      <c r="AB23" s="29" t="e">
        <f>SUM(I23+N23+S23+#REF!)-AA23</f>
        <v>#REF!</v>
      </c>
      <c r="AC23" s="29">
        <f t="shared" si="2"/>
        <v>38.469251336898395</v>
      </c>
    </row>
    <row r="24" spans="1:29" ht="12.75">
      <c r="A24" s="10" t="str">
        <f>+'Start List Day 1'!D23</f>
        <v>K1W</v>
      </c>
      <c r="B24" s="10" t="str">
        <f>+'Start List Day 1'!E23</f>
        <v>Junior</v>
      </c>
      <c r="C24" s="10" t="str">
        <f>+'Start List Day 1'!B23</f>
        <v>Jaz DenHollander</v>
      </c>
      <c r="D24" s="10" t="str">
        <f>+'Start List Day 1'!C23</f>
        <v>BC</v>
      </c>
      <c r="F24" s="10">
        <f>+'Master Input'!AC21</f>
        <v>6</v>
      </c>
      <c r="G24" s="28">
        <f>+'Master Input'!AD21</f>
        <v>138.5</v>
      </c>
      <c r="H24" s="28">
        <f>+'Master Input'!AE21</f>
        <v>144.5</v>
      </c>
      <c r="I24" s="28">
        <f t="shared" si="3"/>
        <v>57.88898601398602</v>
      </c>
      <c r="K24" s="10">
        <f>+'Master Input'!BF21</f>
        <v>4</v>
      </c>
      <c r="L24" s="28">
        <f>+'Master Input'!BG21</f>
        <v>117.89</v>
      </c>
      <c r="M24" s="28">
        <f>+'Master Input'!BH21</f>
        <v>121.89</v>
      </c>
      <c r="N24" s="28">
        <f t="shared" si="4"/>
        <v>35.79545454545453</v>
      </c>
      <c r="P24" s="10">
        <f>+'Master Input'!CI21</f>
        <v>0</v>
      </c>
      <c r="Q24" s="28">
        <f>+'Master Input'!CJ21</f>
        <v>115.22</v>
      </c>
      <c r="R24" s="28">
        <f>+'Master Input'!CK21</f>
        <v>115.22</v>
      </c>
      <c r="S24" s="28">
        <f t="shared" si="5"/>
        <v>30.295148705190535</v>
      </c>
      <c r="V24" s="28">
        <f t="shared" si="0"/>
        <v>30.295148705190535</v>
      </c>
      <c r="W24" s="28">
        <f t="shared" si="6"/>
        <v>41.326529754877036</v>
      </c>
      <c r="X24" s="21">
        <f>RANK(W24,W18:W26,1)</f>
        <v>3</v>
      </c>
      <c r="AA24" s="29">
        <f t="shared" si="1"/>
        <v>57.88898601398602</v>
      </c>
      <c r="AB24" s="29" t="e">
        <f>SUM(I24+N24+S24+#REF!)-AA24</f>
        <v>#REF!</v>
      </c>
      <c r="AC24" s="29">
        <f t="shared" si="2"/>
        <v>30.295148705190535</v>
      </c>
    </row>
    <row r="25" spans="1:29" ht="12.75">
      <c r="A25" s="10" t="str">
        <f>+'Start List Day 1'!D24</f>
        <v>K1W</v>
      </c>
      <c r="B25" s="10" t="str">
        <f>+'Start List Day 1'!E24</f>
        <v>Senior</v>
      </c>
      <c r="C25" s="10" t="str">
        <f>+'Start List Day 1'!B24</f>
        <v>Sarah Boudens</v>
      </c>
      <c r="D25" s="10" t="str">
        <f>+'Start List Day 1'!C24</f>
        <v>ON</v>
      </c>
      <c r="F25" s="10">
        <f>+'Master Input'!AC22</f>
        <v>0</v>
      </c>
      <c r="G25" s="28">
        <f>+'Master Input'!AD22</f>
        <v>112.09</v>
      </c>
      <c r="H25" s="28">
        <f>+'Master Input'!AE22</f>
        <v>112.09</v>
      </c>
      <c r="I25" s="28">
        <f t="shared" si="3"/>
        <v>22.475961538461547</v>
      </c>
      <c r="K25" s="10">
        <f>+'Master Input'!BF22</f>
        <v>0</v>
      </c>
      <c r="L25" s="28">
        <f>+'Master Input'!BG22</f>
        <v>116.68</v>
      </c>
      <c r="M25" s="28">
        <f>+'Master Input'!BH22</f>
        <v>116.68</v>
      </c>
      <c r="N25" s="28">
        <f t="shared" si="4"/>
        <v>29.99108734402852</v>
      </c>
      <c r="P25" s="10">
        <f>+'Master Input'!CI22</f>
        <v>4</v>
      </c>
      <c r="Q25" s="28">
        <f>+'Master Input'!CJ22</f>
        <v>113.41</v>
      </c>
      <c r="R25" s="28">
        <f>+'Master Input'!CK22</f>
        <v>117.41</v>
      </c>
      <c r="S25" s="28">
        <f t="shared" si="5"/>
        <v>32.771683817708904</v>
      </c>
      <c r="V25" s="28">
        <f t="shared" si="0"/>
        <v>22.475961538461547</v>
      </c>
      <c r="W25" s="28">
        <f t="shared" si="6"/>
        <v>28.412910900066322</v>
      </c>
      <c r="X25" s="21">
        <f>RANK(W25,W18:W26,1)</f>
        <v>2</v>
      </c>
      <c r="AA25" s="29">
        <f t="shared" si="1"/>
        <v>32.771683817708904</v>
      </c>
      <c r="AB25" s="29" t="e">
        <f>SUM(I25+N25+S25+#REF!)-AA25</f>
        <v>#REF!</v>
      </c>
      <c r="AC25" s="29">
        <f t="shared" si="2"/>
        <v>22.475961538461547</v>
      </c>
    </row>
    <row r="26" spans="1:29" ht="12.75">
      <c r="A26" s="10" t="str">
        <f>+'Start List Day 1'!D25</f>
        <v>K1W</v>
      </c>
      <c r="B26" s="10" t="str">
        <f>+'Start List Day 1'!E25</f>
        <v>Senior</v>
      </c>
      <c r="C26" s="10" t="str">
        <f>+'Start List Day 1'!B25</f>
        <v>Jessica Groeneveld</v>
      </c>
      <c r="D26" s="10" t="str">
        <f>+'Start List Day 1'!C25</f>
        <v>AB</v>
      </c>
      <c r="F26" s="10">
        <f>+'Master Input'!AC23</f>
        <v>2</v>
      </c>
      <c r="G26" s="28">
        <f>+'Master Input'!AD23</f>
        <v>108.77</v>
      </c>
      <c r="H26" s="28">
        <f>+'Master Input'!AE23</f>
        <v>110.77</v>
      </c>
      <c r="I26" s="28">
        <f t="shared" si="3"/>
        <v>21.033653846153847</v>
      </c>
      <c r="K26" s="10">
        <f>+'Master Input'!BF23</f>
        <v>6</v>
      </c>
      <c r="L26" s="28">
        <f>+'Master Input'!BG23</f>
        <v>117.66</v>
      </c>
      <c r="M26" s="28">
        <f>+'Master Input'!BH23</f>
        <v>123.66</v>
      </c>
      <c r="N26" s="28">
        <f t="shared" si="4"/>
        <v>37.767379679144376</v>
      </c>
      <c r="P26" s="10">
        <f>+'Master Input'!CI23</f>
        <v>2</v>
      </c>
      <c r="Q26" s="28">
        <f>+'Master Input'!CJ23</f>
        <v>107.29</v>
      </c>
      <c r="R26" s="28">
        <f>+'Master Input'!CK23</f>
        <v>109.29</v>
      </c>
      <c r="S26" s="28">
        <f t="shared" si="5"/>
        <v>23.58927965622526</v>
      </c>
      <c r="V26" s="28">
        <f t="shared" si="0"/>
        <v>21.033653846153847</v>
      </c>
      <c r="W26" s="28">
        <f t="shared" si="6"/>
        <v>27.463437727174494</v>
      </c>
      <c r="X26" s="21">
        <f>RANK(W26,W18:W26,1)</f>
        <v>1</v>
      </c>
      <c r="AA26" s="29">
        <f t="shared" si="1"/>
        <v>37.767379679144376</v>
      </c>
      <c r="AB26" s="29" t="e">
        <f>SUM(I26+N26+S26+#REF!)-AA26</f>
        <v>#REF!</v>
      </c>
      <c r="AC26" s="29">
        <f t="shared" si="2"/>
        <v>21.033653846153847</v>
      </c>
    </row>
    <row r="27" spans="27:29" ht="12.75">
      <c r="AA27" s="29">
        <f t="shared" si="1"/>
        <v>0</v>
      </c>
      <c r="AB27" s="29" t="e">
        <f>SUM(I27+N27+S27+#REF!)-AA27</f>
        <v>#REF!</v>
      </c>
      <c r="AC27" s="29">
        <f t="shared" si="2"/>
        <v>0</v>
      </c>
    </row>
    <row r="28" spans="1:29" ht="12.75">
      <c r="A28" s="10" t="str">
        <f>+'Start List Day 1'!D27</f>
        <v>K1</v>
      </c>
      <c r="B28" s="10" t="str">
        <f>+'Start List Day 1'!E27</f>
        <v>Senior</v>
      </c>
      <c r="C28" s="10" t="str">
        <f>+'Start List Day 1'!B27</f>
        <v>Derek Beer</v>
      </c>
      <c r="D28" s="10" t="str">
        <f>+'Start List Day 1'!C27</f>
        <v>BC</v>
      </c>
      <c r="F28" s="10">
        <f>+'Master Input'!AC25</f>
        <v>2</v>
      </c>
      <c r="G28" s="28">
        <f>+'Master Input'!AD25</f>
        <v>110.52</v>
      </c>
      <c r="H28" s="28">
        <f>+'Master Input'!AE25</f>
        <v>112.52</v>
      </c>
      <c r="I28" s="28">
        <f>+(H28-91.52)/91.52*100</f>
        <v>22.945804195804197</v>
      </c>
      <c r="K28" s="10">
        <f>+'Master Input'!BF25</f>
        <v>104</v>
      </c>
      <c r="L28" s="28">
        <f>+'Master Input'!BG25</f>
        <v>111.56</v>
      </c>
      <c r="M28" s="28">
        <f>+'Master Input'!BH25</f>
        <v>215.56</v>
      </c>
      <c r="N28" s="28">
        <f>+(M28-89.76)/89.76*100</f>
        <v>140.15151515151513</v>
      </c>
      <c r="P28" s="10">
        <f>+'Master Input'!CI25</f>
        <v>6</v>
      </c>
      <c r="Q28" s="28">
        <f>+'Master Input'!CJ25</f>
        <v>110.41</v>
      </c>
      <c r="R28" s="28">
        <f>+'Master Input'!CK25</f>
        <v>116.41</v>
      </c>
      <c r="S28" s="28">
        <f>+(R28-88.43)/88.43*100</f>
        <v>31.640845866787277</v>
      </c>
      <c r="V28" s="28">
        <f t="shared" si="0"/>
        <v>22.945804195804197</v>
      </c>
      <c r="W28" s="28">
        <f>(I28+N28+S28)/3</f>
        <v>64.91272173803553</v>
      </c>
      <c r="X28" s="21">
        <f>RANK(W28,W28:W38,1)</f>
        <v>11</v>
      </c>
      <c r="AA28" s="29">
        <f t="shared" si="1"/>
        <v>140.15151515151513</v>
      </c>
      <c r="AB28" s="29" t="e">
        <f>SUM(I28+N28+S28+#REF!)-AA28</f>
        <v>#REF!</v>
      </c>
      <c r="AC28" s="29">
        <f t="shared" si="2"/>
        <v>22.945804195804197</v>
      </c>
    </row>
    <row r="29" spans="1:29" ht="12.75">
      <c r="A29" s="10" t="str">
        <f>+'Start List Day 1'!D28</f>
        <v>K1</v>
      </c>
      <c r="B29" s="10" t="str">
        <f>+'Start List Day 1'!E28</f>
        <v>Senior</v>
      </c>
      <c r="C29" s="10" t="str">
        <f>+'Start List Day 1'!B28</f>
        <v>Francois St Aubin Migneault</v>
      </c>
      <c r="D29" s="10" t="str">
        <f>+'Start List Day 1'!C28</f>
        <v>QC</v>
      </c>
      <c r="F29" s="10">
        <f>+'Master Input'!AC26</f>
        <v>8</v>
      </c>
      <c r="G29" s="28">
        <f>+'Master Input'!AD26</f>
        <v>100.09</v>
      </c>
      <c r="H29" s="28">
        <f>+'Master Input'!AE26</f>
        <v>108.09</v>
      </c>
      <c r="I29" s="28">
        <f aca="true" t="shared" si="7" ref="I29:I38">+(H29-91.52)/91.52*100</f>
        <v>18.105332167832177</v>
      </c>
      <c r="K29" s="10">
        <f>+'Master Input'!BF26</f>
        <v>0</v>
      </c>
      <c r="L29" s="28">
        <f>+'Master Input'!BG26</f>
        <v>104.74</v>
      </c>
      <c r="M29" s="28">
        <f>+'Master Input'!BH26</f>
        <v>104.74</v>
      </c>
      <c r="N29" s="28">
        <f aca="true" t="shared" si="8" ref="N29:N38">+(M29-89.76)/89.76*100</f>
        <v>16.688948306595353</v>
      </c>
      <c r="P29" s="10">
        <f>+'Master Input'!CI26</f>
        <v>2</v>
      </c>
      <c r="Q29" s="28">
        <f>+'Master Input'!CJ26</f>
        <v>98.81</v>
      </c>
      <c r="R29" s="28">
        <f>+'Master Input'!CK26</f>
        <v>100.81</v>
      </c>
      <c r="S29" s="28">
        <f aca="true" t="shared" si="9" ref="S29:S38">+(R29-88.43)/88.43*100</f>
        <v>13.99977383240981</v>
      </c>
      <c r="V29" s="28">
        <f t="shared" si="0"/>
        <v>13.99977383240981</v>
      </c>
      <c r="W29" s="28">
        <f aca="true" t="shared" si="10" ref="W29:W38">(I29+N29+S29)/3</f>
        <v>16.26468476894578</v>
      </c>
      <c r="X29" s="21">
        <f>RANK(W29,W28:W38,1)</f>
        <v>7</v>
      </c>
      <c r="AA29" s="29">
        <f t="shared" si="1"/>
        <v>18.105332167832177</v>
      </c>
      <c r="AB29" s="29" t="e">
        <f>SUM(I29+N29+S29+#REF!)-AA29</f>
        <v>#REF!</v>
      </c>
      <c r="AC29" s="29">
        <f t="shared" si="2"/>
        <v>13.99977383240981</v>
      </c>
    </row>
    <row r="30" spans="1:29" ht="12.75">
      <c r="A30" s="10" t="str">
        <f>+'Start List Day 1'!D29</f>
        <v>K1</v>
      </c>
      <c r="B30" s="10" t="str">
        <f>+'Start List Day 1'!E29</f>
        <v>Senior</v>
      </c>
      <c r="C30" s="10" t="str">
        <f>+'Start List Day 1'!B29</f>
        <v>Babacar Daoust-Cisse</v>
      </c>
      <c r="D30" s="10" t="str">
        <f>+'Start List Day 1'!C29</f>
        <v>QC</v>
      </c>
      <c r="F30" s="10">
        <f>+'Master Input'!AC27</f>
        <v>2</v>
      </c>
      <c r="G30" s="28">
        <f>+'Master Input'!AD27</f>
        <v>97.77</v>
      </c>
      <c r="H30" s="28">
        <f>+'Master Input'!AE27</f>
        <v>99.77</v>
      </c>
      <c r="I30" s="28">
        <f t="shared" si="7"/>
        <v>9.014423076923077</v>
      </c>
      <c r="K30" s="10">
        <f>+'Master Input'!BF27</f>
        <v>6</v>
      </c>
      <c r="L30" s="28">
        <f>+'Master Input'!BG27</f>
        <v>90.56</v>
      </c>
      <c r="M30" s="28">
        <f>+'Master Input'!BH27</f>
        <v>96.56</v>
      </c>
      <c r="N30" s="28">
        <f t="shared" si="8"/>
        <v>7.575757575757572</v>
      </c>
      <c r="P30" s="10">
        <f>+'Master Input'!CI27</f>
        <v>50</v>
      </c>
      <c r="Q30" s="28">
        <f>+'Master Input'!CJ27</f>
        <v>97.13</v>
      </c>
      <c r="R30" s="28">
        <f>+'Master Input'!CK27</f>
        <v>147.13</v>
      </c>
      <c r="S30" s="28">
        <f t="shared" si="9"/>
        <v>66.38018771909984</v>
      </c>
      <c r="V30" s="28">
        <f t="shared" si="0"/>
        <v>7.575757575757572</v>
      </c>
      <c r="W30" s="28">
        <f t="shared" si="10"/>
        <v>27.65678945726016</v>
      </c>
      <c r="X30" s="21">
        <f>RANK(W30,W28:W38,1)</f>
        <v>9</v>
      </c>
      <c r="AA30" s="29">
        <f t="shared" si="1"/>
        <v>66.38018771909984</v>
      </c>
      <c r="AB30" s="29" t="e">
        <f>SUM(I30+N30+S30+#REF!)-AA30</f>
        <v>#REF!</v>
      </c>
      <c r="AC30" s="29">
        <f t="shared" si="2"/>
        <v>7.575757575757572</v>
      </c>
    </row>
    <row r="31" spans="1:29" ht="12.75">
      <c r="A31" s="10" t="str">
        <f>+'Start List Day 1'!D30</f>
        <v>K1</v>
      </c>
      <c r="B31" s="10" t="str">
        <f>+'Start List Day 1'!E30</f>
        <v>Senior</v>
      </c>
      <c r="C31" s="10" t="str">
        <f>+'Start List Day 1'!B30</f>
        <v>Christopher McTaggart</v>
      </c>
      <c r="D31" s="10" t="str">
        <f>+'Start List Day 1'!C30</f>
        <v>AB</v>
      </c>
      <c r="F31" s="10">
        <f>+'Master Input'!AC28</f>
        <v>0</v>
      </c>
      <c r="G31" s="28">
        <f>+'Master Input'!AD28</f>
        <v>91.52</v>
      </c>
      <c r="H31" s="28">
        <f>+'Master Input'!AE28</f>
        <v>91.52</v>
      </c>
      <c r="I31" s="28">
        <f t="shared" si="7"/>
        <v>0</v>
      </c>
      <c r="K31" s="10">
        <f>+'Master Input'!BF28</f>
        <v>2</v>
      </c>
      <c r="L31" s="28">
        <f>+'Master Input'!BG28</f>
        <v>95.1</v>
      </c>
      <c r="M31" s="28">
        <f>+'Master Input'!BH28</f>
        <v>97.1</v>
      </c>
      <c r="N31" s="28">
        <f t="shared" si="8"/>
        <v>8.17736185383243</v>
      </c>
      <c r="P31" s="10">
        <f>+'Master Input'!CI28</f>
        <v>2</v>
      </c>
      <c r="Q31" s="28">
        <f>+'Master Input'!CJ28</f>
        <v>97.61</v>
      </c>
      <c r="R31" s="28">
        <f>+'Master Input'!CK28</f>
        <v>99.61</v>
      </c>
      <c r="S31" s="28">
        <f t="shared" si="9"/>
        <v>12.642768291303847</v>
      </c>
      <c r="V31" s="28">
        <f t="shared" si="0"/>
        <v>0</v>
      </c>
      <c r="W31" s="28">
        <f t="shared" si="10"/>
        <v>6.9400433817120915</v>
      </c>
      <c r="X31" s="21">
        <f>RANK(W31,W28:W38,1)</f>
        <v>6</v>
      </c>
      <c r="AA31" s="29">
        <f t="shared" si="1"/>
        <v>12.642768291303847</v>
      </c>
      <c r="AB31" s="29" t="e">
        <f>SUM(I31+N31+S31+#REF!)-AA31</f>
        <v>#REF!</v>
      </c>
      <c r="AC31" s="29">
        <f t="shared" si="2"/>
        <v>0</v>
      </c>
    </row>
    <row r="32" spans="1:29" ht="12.75">
      <c r="A32" s="10" t="str">
        <f>+'Start List Day 1'!D31</f>
        <v>K1</v>
      </c>
      <c r="B32" s="10" t="str">
        <f>+'Start List Day 1'!E31</f>
        <v>Junior</v>
      </c>
      <c r="C32" s="10" t="str">
        <f>+'Start List Day 1'!B31</f>
        <v>Michael Tayler</v>
      </c>
      <c r="D32" s="10" t="str">
        <f>+'Start List Day 1'!C31</f>
        <v>ON</v>
      </c>
      <c r="F32" s="10">
        <f>+'Master Input'!AC29</f>
        <v>0</v>
      </c>
      <c r="G32" s="28">
        <f>+'Master Input'!AD29</f>
        <v>97.53</v>
      </c>
      <c r="H32" s="28">
        <f>+'Master Input'!AE29</f>
        <v>97.53</v>
      </c>
      <c r="I32" s="28">
        <f t="shared" si="7"/>
        <v>6.566870629370635</v>
      </c>
      <c r="K32" s="10">
        <f>+'Master Input'!BF29</f>
        <v>0</v>
      </c>
      <c r="L32" s="28">
        <f>+'Master Input'!BG29</f>
        <v>93.93</v>
      </c>
      <c r="M32" s="28">
        <f>+'Master Input'!BH29</f>
        <v>93.93</v>
      </c>
      <c r="N32" s="28">
        <f t="shared" si="8"/>
        <v>4.645721925133691</v>
      </c>
      <c r="P32" s="10">
        <f>+'Master Input'!CI29</f>
        <v>52</v>
      </c>
      <c r="Q32" s="28">
        <f>+'Master Input'!CJ29</f>
        <v>94.28</v>
      </c>
      <c r="R32" s="28">
        <f>+'Master Input'!CK29</f>
        <v>146.28</v>
      </c>
      <c r="S32" s="28">
        <f t="shared" si="9"/>
        <v>65.41897546081645</v>
      </c>
      <c r="V32" s="28">
        <f t="shared" si="0"/>
        <v>4.645721925133691</v>
      </c>
      <c r="W32" s="28">
        <f t="shared" si="10"/>
        <v>25.543856005106928</v>
      </c>
      <c r="X32" s="21">
        <f>RANK(W32,W28:W38,1)</f>
        <v>8</v>
      </c>
      <c r="AA32" s="29">
        <f t="shared" si="1"/>
        <v>65.41897546081645</v>
      </c>
      <c r="AB32" s="29" t="e">
        <f>SUM(I32+N32+S32+#REF!)-AA32</f>
        <v>#REF!</v>
      </c>
      <c r="AC32" s="29">
        <f t="shared" si="2"/>
        <v>4.645721925133691</v>
      </c>
    </row>
    <row r="33" spans="1:29" ht="12.75">
      <c r="A33" s="10" t="str">
        <f>+'Start List Day 1'!D32</f>
        <v>K1</v>
      </c>
      <c r="B33" s="10" t="str">
        <f>+'Start List Day 1'!E32</f>
        <v>Senior</v>
      </c>
      <c r="C33" s="10" t="str">
        <f>+'Start List Day 1'!B32</f>
        <v>Paul Manning-Hunter</v>
      </c>
      <c r="D33" s="10" t="str">
        <f>+'Start List Day 1'!C32</f>
        <v>AB</v>
      </c>
      <c r="F33" s="10">
        <f>+'Master Input'!AC30</f>
        <v>102</v>
      </c>
      <c r="G33" s="28">
        <f>+'Master Input'!AD30</f>
        <v>95.99</v>
      </c>
      <c r="H33" s="28">
        <f>+'Master Input'!AE30</f>
        <v>197.99</v>
      </c>
      <c r="I33" s="28">
        <f t="shared" si="7"/>
        <v>116.3352272727273</v>
      </c>
      <c r="K33" s="10">
        <f>+'Master Input'!BF30</f>
        <v>0</v>
      </c>
      <c r="L33" s="28">
        <f>+'Master Input'!BG30</f>
        <v>93.75</v>
      </c>
      <c r="M33" s="28">
        <f>+'Master Input'!BH30</f>
        <v>93.75</v>
      </c>
      <c r="N33" s="28">
        <f t="shared" si="8"/>
        <v>4.445187165775395</v>
      </c>
      <c r="P33" s="10">
        <f>+'Master Input'!CI30</f>
        <v>0</v>
      </c>
      <c r="Q33" s="28">
        <f>+'Master Input'!CJ30</f>
        <v>92.7</v>
      </c>
      <c r="R33" s="28">
        <f>+'Master Input'!CK30</f>
        <v>92.7</v>
      </c>
      <c r="S33" s="28">
        <f t="shared" si="9"/>
        <v>4.828678050435368</v>
      </c>
      <c r="V33" s="28">
        <f t="shared" si="0"/>
        <v>4.445187165775395</v>
      </c>
      <c r="W33" s="28">
        <f t="shared" si="10"/>
        <v>41.86969749631269</v>
      </c>
      <c r="X33" s="21">
        <f>RANK(W33,W28:W38,1)</f>
        <v>10</v>
      </c>
      <c r="AA33" s="29">
        <f t="shared" si="1"/>
        <v>116.3352272727273</v>
      </c>
      <c r="AB33" s="29" t="e">
        <f>SUM(I33+N33+S33+#REF!)-AA33</f>
        <v>#REF!</v>
      </c>
      <c r="AC33" s="29">
        <f t="shared" si="2"/>
        <v>4.445187165775395</v>
      </c>
    </row>
    <row r="34" spans="1:29" ht="12.75">
      <c r="A34" s="10" t="str">
        <f>+'Start List Day 1'!D33</f>
        <v>K1</v>
      </c>
      <c r="B34" s="10" t="str">
        <f>+'Start List Day 1'!E33</f>
        <v>Senior</v>
      </c>
      <c r="C34" s="10" t="str">
        <f>+'Start List Day 1'!B33</f>
        <v>Pierre Levesque</v>
      </c>
      <c r="D34" s="10" t="str">
        <f>+'Start List Day 1'!C33</f>
        <v>QC</v>
      </c>
      <c r="F34" s="10">
        <f>+'Master Input'!AC31</f>
        <v>0</v>
      </c>
      <c r="G34" s="28">
        <f>+'Master Input'!AD31</f>
        <v>97.96</v>
      </c>
      <c r="H34" s="28">
        <f>+'Master Input'!AE31</f>
        <v>97.96</v>
      </c>
      <c r="I34" s="28">
        <f t="shared" si="7"/>
        <v>7.036713286713285</v>
      </c>
      <c r="K34" s="10">
        <f>+'Master Input'!BF31</f>
        <v>0</v>
      </c>
      <c r="L34" s="28">
        <f>+'Master Input'!BG31</f>
        <v>91.84</v>
      </c>
      <c r="M34" s="28">
        <f>+'Master Input'!BH31</f>
        <v>91.84</v>
      </c>
      <c r="N34" s="28">
        <f t="shared" si="8"/>
        <v>2.317290552584668</v>
      </c>
      <c r="P34" s="10">
        <f>+'Master Input'!CI31</f>
        <v>2</v>
      </c>
      <c r="Q34" s="28">
        <f>+'Master Input'!CJ31</f>
        <v>93.71</v>
      </c>
      <c r="R34" s="28">
        <f>+'Master Input'!CK31</f>
        <v>95.71</v>
      </c>
      <c r="S34" s="28">
        <f t="shared" si="9"/>
        <v>8.232500282709472</v>
      </c>
      <c r="V34" s="28">
        <f t="shared" si="0"/>
        <v>2.317290552584668</v>
      </c>
      <c r="W34" s="28">
        <f t="shared" si="10"/>
        <v>5.862168040669142</v>
      </c>
      <c r="X34" s="21">
        <f>RANK(W34,W28:W38,1)</f>
        <v>5</v>
      </c>
      <c r="AA34" s="29">
        <f t="shared" si="1"/>
        <v>8.232500282709472</v>
      </c>
      <c r="AB34" s="29" t="e">
        <f>SUM(I34+N34+S34+#REF!)-AA34</f>
        <v>#REF!</v>
      </c>
      <c r="AC34" s="29">
        <f t="shared" si="2"/>
        <v>2.317290552584668</v>
      </c>
    </row>
    <row r="35" spans="1:29" ht="12.75">
      <c r="A35" s="10" t="str">
        <f>+'Start List Day 1'!D34</f>
        <v>K1</v>
      </c>
      <c r="B35" s="10" t="str">
        <f>+'Start List Day 1'!E34</f>
        <v>Senior</v>
      </c>
      <c r="C35" s="10" t="str">
        <f>+'Start List Day 1'!B34</f>
        <v>Nathan Davis</v>
      </c>
      <c r="D35" s="10" t="str">
        <f>+'Start List Day 1'!C34</f>
        <v>ON</v>
      </c>
      <c r="F35" s="10">
        <f>+'Master Input'!AC32</f>
        <v>2</v>
      </c>
      <c r="G35" s="28">
        <f>+'Master Input'!AD32</f>
        <v>93.47</v>
      </c>
      <c r="H35" s="28">
        <f>+'Master Input'!AE32</f>
        <v>95.47</v>
      </c>
      <c r="I35" s="28">
        <f t="shared" si="7"/>
        <v>4.315996503496507</v>
      </c>
      <c r="K35" s="10">
        <f>+'Master Input'!BF32</f>
        <v>0</v>
      </c>
      <c r="L35" s="28">
        <f>+'Master Input'!BG32</f>
        <v>91.4</v>
      </c>
      <c r="M35" s="28">
        <f>+'Master Input'!BH32</f>
        <v>91.4</v>
      </c>
      <c r="N35" s="28">
        <f t="shared" si="8"/>
        <v>1.8270944741532982</v>
      </c>
      <c r="P35" s="10">
        <f>+'Master Input'!CI32</f>
        <v>0</v>
      </c>
      <c r="Q35" s="28">
        <f>+'Master Input'!CJ32</f>
        <v>93.62</v>
      </c>
      <c r="R35" s="28">
        <f>+'Master Input'!CK32</f>
        <v>93.62</v>
      </c>
      <c r="S35" s="28">
        <f t="shared" si="9"/>
        <v>5.869048965283271</v>
      </c>
      <c r="V35" s="28">
        <f t="shared" si="0"/>
        <v>1.8270944741532982</v>
      </c>
      <c r="W35" s="28">
        <f t="shared" si="10"/>
        <v>4.004046647644359</v>
      </c>
      <c r="X35" s="21">
        <f>RANK(W35,W28:W38,1)</f>
        <v>3</v>
      </c>
      <c r="AA35" s="29">
        <f t="shared" si="1"/>
        <v>5.869048965283271</v>
      </c>
      <c r="AB35" s="29" t="e">
        <f>SUM(I35+N35+S35+#REF!)-AA35</f>
        <v>#REF!</v>
      </c>
      <c r="AC35" s="29">
        <f t="shared" si="2"/>
        <v>1.8270944741532982</v>
      </c>
    </row>
    <row r="36" spans="1:29" ht="12.75">
      <c r="A36" s="10" t="str">
        <f>+'Start List Day 1'!D35</f>
        <v>K1</v>
      </c>
      <c r="B36" s="10" t="str">
        <f>+'Start List Day 1'!E35</f>
        <v>Senior</v>
      </c>
      <c r="C36" s="10" t="str">
        <f>+'Start List Day 1'!B35</f>
        <v>Ben Hayward</v>
      </c>
      <c r="D36" s="10" t="str">
        <f>+'Start List Day 1'!C35</f>
        <v>AB</v>
      </c>
      <c r="F36" s="10">
        <f>+'Master Input'!AC33</f>
        <v>2</v>
      </c>
      <c r="G36" s="28">
        <f>+'Master Input'!AD33</f>
        <v>90.69</v>
      </c>
      <c r="H36" s="28">
        <f>+'Master Input'!AE33</f>
        <v>92.69</v>
      </c>
      <c r="I36" s="28">
        <f t="shared" si="7"/>
        <v>1.2784090909090928</v>
      </c>
      <c r="K36" s="10">
        <f>+'Master Input'!BF33</f>
        <v>0</v>
      </c>
      <c r="L36" s="28">
        <f>+'Master Input'!BG33</f>
        <v>91.77</v>
      </c>
      <c r="M36" s="28">
        <f>+'Master Input'!BH33</f>
        <v>91.77</v>
      </c>
      <c r="N36" s="28">
        <f t="shared" si="8"/>
        <v>2.2393048128342143</v>
      </c>
      <c r="P36" s="10">
        <f>+'Master Input'!CI33</f>
        <v>6</v>
      </c>
      <c r="Q36" s="28">
        <f>+'Master Input'!CJ33</f>
        <v>93.23</v>
      </c>
      <c r="R36" s="28">
        <f>+'Master Input'!CK33</f>
        <v>99.23</v>
      </c>
      <c r="S36" s="28">
        <f t="shared" si="9"/>
        <v>12.213049869953633</v>
      </c>
      <c r="V36" s="28">
        <f t="shared" si="0"/>
        <v>1.2784090909090928</v>
      </c>
      <c r="W36" s="28">
        <f t="shared" si="10"/>
        <v>5.243587924565646</v>
      </c>
      <c r="X36" s="21">
        <f>RANK(W36,W28:W38,1)</f>
        <v>4</v>
      </c>
      <c r="AA36" s="29">
        <f t="shared" si="1"/>
        <v>12.213049869953633</v>
      </c>
      <c r="AB36" s="29" t="e">
        <f>SUM(I36+N36+S36+#REF!)-AA36</f>
        <v>#REF!</v>
      </c>
      <c r="AC36" s="29">
        <f t="shared" si="2"/>
        <v>1.2784090909090928</v>
      </c>
    </row>
    <row r="37" spans="1:29" ht="12.75">
      <c r="A37" s="10" t="str">
        <f>+'Start List Day 1'!D36</f>
        <v>K1</v>
      </c>
      <c r="B37" s="10" t="str">
        <f>+'Start List Day 1'!E36</f>
        <v>Senior</v>
      </c>
      <c r="C37" s="10" t="str">
        <f>+'Start List Day 1'!B36</f>
        <v>John Hastings</v>
      </c>
      <c r="D37" s="10" t="str">
        <f>+'Start List Day 1'!C36</f>
        <v>ON</v>
      </c>
      <c r="F37" s="10">
        <f>+'Master Input'!AC34</f>
        <v>0</v>
      </c>
      <c r="G37" s="28">
        <f>+'Master Input'!AD34</f>
        <v>91.86</v>
      </c>
      <c r="H37" s="28">
        <f>+'Master Input'!AE34</f>
        <v>91.86</v>
      </c>
      <c r="I37" s="28">
        <f t="shared" si="7"/>
        <v>0.37150349650350023</v>
      </c>
      <c r="K37" s="10">
        <f>+'Master Input'!BF34</f>
        <v>0</v>
      </c>
      <c r="L37" s="28">
        <f>+'Master Input'!BG34</f>
        <v>89.76</v>
      </c>
      <c r="M37" s="28">
        <f>+'Master Input'!BH34</f>
        <v>89.76</v>
      </c>
      <c r="N37" s="28">
        <f t="shared" si="8"/>
        <v>0</v>
      </c>
      <c r="P37" s="10">
        <f>+'Master Input'!CI34</f>
        <v>0</v>
      </c>
      <c r="Q37" s="28">
        <f>+'Master Input'!CJ34</f>
        <v>88.43</v>
      </c>
      <c r="R37" s="28">
        <f>+'Master Input'!CK34</f>
        <v>88.43</v>
      </c>
      <c r="S37" s="28">
        <f t="shared" si="9"/>
        <v>0</v>
      </c>
      <c r="V37" s="28">
        <f t="shared" si="0"/>
        <v>0</v>
      </c>
      <c r="W37" s="28">
        <f t="shared" si="10"/>
        <v>0.12383449883450008</v>
      </c>
      <c r="X37" s="21">
        <f>RANK(W37,W28:W38,1)</f>
        <v>1</v>
      </c>
      <c r="AA37" s="29">
        <f t="shared" si="1"/>
        <v>0.37150349650350023</v>
      </c>
      <c r="AB37" s="29" t="e">
        <f>SUM(I37+N37+S37+#REF!)-AA37</f>
        <v>#REF!</v>
      </c>
      <c r="AC37" s="29">
        <f t="shared" si="2"/>
        <v>0</v>
      </c>
    </row>
    <row r="38" spans="1:29" ht="12.75">
      <c r="A38" s="10" t="str">
        <f>+'Start List Day 1'!D37</f>
        <v>K1</v>
      </c>
      <c r="B38" s="10" t="str">
        <f>+'Start List Day 1'!E37</f>
        <v>Senior</v>
      </c>
      <c r="C38" s="10" t="str">
        <f>+'Start List Day 1'!B37</f>
        <v>David Ford</v>
      </c>
      <c r="D38" s="10" t="str">
        <f>+'Start List Day 1'!C37</f>
        <v>BC</v>
      </c>
      <c r="F38" s="10">
        <f>+'Master Input'!AC35</f>
        <v>0</v>
      </c>
      <c r="G38" s="28">
        <f>+'Master Input'!AD35</f>
        <v>93.68</v>
      </c>
      <c r="H38" s="28">
        <f>+'Master Input'!AE35</f>
        <v>93.68</v>
      </c>
      <c r="I38" s="28">
        <f t="shared" si="7"/>
        <v>2.360139860139872</v>
      </c>
      <c r="K38" s="10">
        <f>+'Master Input'!BF35</f>
        <v>0</v>
      </c>
      <c r="L38" s="28">
        <f>+'Master Input'!BG35</f>
        <v>91.45</v>
      </c>
      <c r="M38" s="28">
        <f>+'Master Input'!BH35</f>
        <v>91.45</v>
      </c>
      <c r="N38" s="28">
        <f t="shared" si="8"/>
        <v>1.882798573975042</v>
      </c>
      <c r="P38" s="10">
        <f>+'Master Input'!CI35</f>
        <v>0</v>
      </c>
      <c r="Q38" s="28">
        <f>+'Master Input'!CJ35</f>
        <v>88.93</v>
      </c>
      <c r="R38" s="28">
        <f>+'Master Input'!CK35</f>
        <v>88.93</v>
      </c>
      <c r="S38" s="28">
        <f t="shared" si="9"/>
        <v>0.5654189754608164</v>
      </c>
      <c r="V38" s="28">
        <f t="shared" si="0"/>
        <v>0.5654189754608164</v>
      </c>
      <c r="W38" s="28">
        <f t="shared" si="10"/>
        <v>1.60278580319191</v>
      </c>
      <c r="X38" s="21">
        <f>RANK(W38,W28:W38,1)</f>
        <v>2</v>
      </c>
      <c r="AA38" s="29">
        <f t="shared" si="1"/>
        <v>2.360139860139872</v>
      </c>
      <c r="AB38" s="29" t="e">
        <f>SUM(I38+N38+S38+#REF!)-AA38</f>
        <v>#REF!</v>
      </c>
      <c r="AC38" s="29">
        <f t="shared" si="2"/>
        <v>0.5654189754608164</v>
      </c>
    </row>
    <row r="41" spans="6:18" ht="12.75">
      <c r="F41" t="s">
        <v>69</v>
      </c>
      <c r="H41" s="29">
        <f>MIN(H9:H38)</f>
        <v>91.52</v>
      </c>
      <c r="K41" t="s">
        <v>70</v>
      </c>
      <c r="M41" s="29">
        <f>MIN(M9:M38)</f>
        <v>89.76</v>
      </c>
      <c r="P41" t="s">
        <v>73</v>
      </c>
      <c r="R41" s="29">
        <f>MIN(R9:R38)</f>
        <v>88.43</v>
      </c>
    </row>
  </sheetData>
  <mergeCells count="3">
    <mergeCell ref="F7:I7"/>
    <mergeCell ref="K7:N7"/>
    <mergeCell ref="P7:S7"/>
  </mergeCells>
  <printOptions/>
  <pageMargins left="0.7500000000000001" right="0.7500000000000001" top="1" bottom="1" header="0.5" footer="0.5"/>
  <pageSetup fitToHeight="1" fitToWidth="1" orientation="landscape" paperSize="9" scale="82"/>
  <headerFooter alignWithMargins="0">
    <oddHeader>&amp;C&amp;"Verdana,Bold"&amp;14Canadian National
Senior Team Trials
&amp;"Verdana,Regular"&amp;10
May 22/23 2010
&amp;"Verdana,Bold"&amp;12Final Results&amp;R&amp;G</oddHeader>
    <oddFooter>&amp;L&amp;G&amp;C&amp;G&amp;R&amp;G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G41"/>
  <sheetViews>
    <sheetView tabSelected="1" zoomScale="75" zoomScaleNormal="75" workbookViewId="0" topLeftCell="A1">
      <selection activeCell="AA35" sqref="AA35"/>
    </sheetView>
  </sheetViews>
  <sheetFormatPr defaultColWidth="11.00390625" defaultRowHeight="12.75"/>
  <cols>
    <col min="1" max="1" width="5.00390625" style="0" customWidth="1"/>
    <col min="2" max="2" width="6.00390625" style="0" customWidth="1"/>
    <col min="3" max="3" width="20.875" style="0" customWidth="1"/>
    <col min="4" max="4" width="5.125" style="0" customWidth="1"/>
    <col min="5" max="5" width="2.75390625" style="0" customWidth="1"/>
    <col min="6" max="6" width="5.375" style="0" customWidth="1"/>
    <col min="7" max="7" width="7.625" style="0" customWidth="1"/>
    <col min="8" max="8" width="7.00390625" style="0" customWidth="1"/>
    <col min="9" max="9" width="6.875" style="0" customWidth="1"/>
    <col min="10" max="10" width="2.75390625" style="0" customWidth="1"/>
    <col min="11" max="11" width="5.375" style="0" customWidth="1"/>
    <col min="12" max="12" width="7.625" style="0" customWidth="1"/>
    <col min="13" max="13" width="6.875" style="0" customWidth="1"/>
    <col min="14" max="14" width="7.25390625" style="0" customWidth="1"/>
    <col min="15" max="15" width="2.75390625" style="0" customWidth="1"/>
    <col min="16" max="16" width="5.75390625" style="0" customWidth="1"/>
    <col min="17" max="17" width="7.625" style="0" customWidth="1"/>
    <col min="18" max="18" width="6.75390625" style="0" customWidth="1"/>
    <col min="19" max="19" width="7.00390625" style="0" customWidth="1"/>
    <col min="20" max="20" width="2.75390625" style="0" customWidth="1"/>
    <col min="21" max="21" width="5.375" style="0" customWidth="1"/>
    <col min="22" max="22" width="7.625" style="0" customWidth="1"/>
    <col min="23" max="23" width="6.625" style="0" customWidth="1"/>
    <col min="24" max="24" width="7.00390625" style="0" customWidth="1"/>
    <col min="25" max="25" width="2.75390625" style="0" customWidth="1"/>
    <col min="26" max="26" width="7.375" style="0" customWidth="1"/>
    <col min="27" max="27" width="8.625" style="0" customWidth="1"/>
    <col min="28" max="28" width="5.875" style="0" customWidth="1"/>
  </cols>
  <sheetData>
    <row r="5" ht="12.75">
      <c r="AB5" s="3"/>
    </row>
    <row r="7" spans="6:31" ht="12.75">
      <c r="F7" s="31" t="s">
        <v>24</v>
      </c>
      <c r="G7" s="32"/>
      <c r="H7" s="32"/>
      <c r="I7" s="32"/>
      <c r="K7" s="31" t="s">
        <v>25</v>
      </c>
      <c r="L7" s="32"/>
      <c r="M7" s="32"/>
      <c r="N7" s="32"/>
      <c r="P7" s="31" t="s">
        <v>26</v>
      </c>
      <c r="Q7" s="33"/>
      <c r="R7" s="33"/>
      <c r="S7" s="33"/>
      <c r="U7" s="31" t="s">
        <v>27</v>
      </c>
      <c r="V7" s="32"/>
      <c r="W7" s="32"/>
      <c r="X7" s="32"/>
      <c r="AE7" t="s">
        <v>68</v>
      </c>
    </row>
    <row r="8" spans="1:33" ht="25.5">
      <c r="A8" s="19" t="s">
        <v>44</v>
      </c>
      <c r="B8" s="19" t="s">
        <v>56</v>
      </c>
      <c r="C8" s="14" t="s">
        <v>45</v>
      </c>
      <c r="D8" s="14" t="s">
        <v>55</v>
      </c>
      <c r="E8" s="3"/>
      <c r="F8" s="13" t="s">
        <v>54</v>
      </c>
      <c r="G8" s="14" t="s">
        <v>47</v>
      </c>
      <c r="H8" s="13" t="s">
        <v>48</v>
      </c>
      <c r="I8" s="13" t="s">
        <v>63</v>
      </c>
      <c r="J8" s="3"/>
      <c r="K8" s="13" t="s">
        <v>54</v>
      </c>
      <c r="L8" s="14" t="s">
        <v>47</v>
      </c>
      <c r="M8" s="13" t="s">
        <v>48</v>
      </c>
      <c r="N8" s="13" t="s">
        <v>64</v>
      </c>
      <c r="O8" s="3"/>
      <c r="P8" s="13" t="s">
        <v>54</v>
      </c>
      <c r="Q8" s="14" t="s">
        <v>47</v>
      </c>
      <c r="R8" s="13" t="s">
        <v>48</v>
      </c>
      <c r="S8" s="13" t="s">
        <v>64</v>
      </c>
      <c r="T8" s="3"/>
      <c r="U8" s="13" t="s">
        <v>54</v>
      </c>
      <c r="V8" s="14" t="s">
        <v>47</v>
      </c>
      <c r="W8" s="13" t="s">
        <v>48</v>
      </c>
      <c r="X8" s="13" t="s">
        <v>64</v>
      </c>
      <c r="Y8" s="3"/>
      <c r="Z8" s="13" t="s">
        <v>79</v>
      </c>
      <c r="AA8" s="13" t="s">
        <v>62</v>
      </c>
      <c r="AB8" s="13" t="s">
        <v>72</v>
      </c>
      <c r="AE8" t="s">
        <v>50</v>
      </c>
      <c r="AF8" t="s">
        <v>61</v>
      </c>
      <c r="AG8" t="s">
        <v>66</v>
      </c>
    </row>
    <row r="9" spans="1:33" ht="12.75">
      <c r="A9" s="10" t="str">
        <f>+'Start List Day 1'!D8</f>
        <v>C1</v>
      </c>
      <c r="B9" s="10" t="str">
        <f>+'Start List Day 1'!E8</f>
        <v>Senior</v>
      </c>
      <c r="C9" s="10" t="str">
        <f>+'Start List Day 1'!B8</f>
        <v>Vincent Osborne</v>
      </c>
      <c r="D9" s="10" t="str">
        <f>+'Start List Day 1'!C8</f>
        <v>AB</v>
      </c>
      <c r="F9" s="10">
        <f>+'Master Input'!AC6</f>
        <v>6</v>
      </c>
      <c r="G9" s="18">
        <f>+'Master Input'!AD6</f>
        <v>135.03</v>
      </c>
      <c r="H9" s="18">
        <f>+'Master Input'!AE6</f>
        <v>141.03</v>
      </c>
      <c r="I9" s="18">
        <f>+(H9-91.52)/91.52*100</f>
        <v>54.09746503496504</v>
      </c>
      <c r="K9" s="10">
        <f>+'Master Input'!BF6</f>
        <v>106</v>
      </c>
      <c r="L9" s="18">
        <f>+'Master Input'!BG6</f>
        <v>132.89</v>
      </c>
      <c r="M9" s="18">
        <f>+'Master Input'!BH6</f>
        <v>238.89</v>
      </c>
      <c r="N9" s="18">
        <f>+(M9-89.76)/89.76*100</f>
        <v>166.14304812834223</v>
      </c>
      <c r="P9" s="10">
        <f>+'Master Input'!CI6</f>
        <v>2</v>
      </c>
      <c r="Q9" s="18">
        <f>+'Master Input'!CJ6</f>
        <v>140.42</v>
      </c>
      <c r="R9" s="18">
        <f>+'Master Input'!CK6</f>
        <v>142.42</v>
      </c>
      <c r="S9" s="18">
        <f>+(R9-88.43)/88.43*100</f>
        <v>61.053940970258935</v>
      </c>
      <c r="U9" s="10">
        <f>+'Master Input'!DL6</f>
        <v>60</v>
      </c>
      <c r="V9" s="18">
        <f>+'Master Input'!DM6</f>
        <v>114.73</v>
      </c>
      <c r="W9" s="18">
        <f>+'Master Input'!DN6</f>
        <v>174.73000000000002</v>
      </c>
      <c r="X9" s="18">
        <f>+(W9-85.76)/85.76*100</f>
        <v>103.7430037313433</v>
      </c>
      <c r="Z9" s="15">
        <f>AG9</f>
        <v>54.09746503496504</v>
      </c>
      <c r="AA9" s="15">
        <f>AF9/3</f>
        <v>72.96480324552242</v>
      </c>
      <c r="AB9" s="21">
        <f>RANK(AA9,AA9:AA11,1)</f>
        <v>3</v>
      </c>
      <c r="AE9" s="17">
        <f>MAX(I9,N9,S9,X9)</f>
        <v>166.14304812834223</v>
      </c>
      <c r="AF9" s="17">
        <f>SUM(I9+N9+S9+X9)-AE9</f>
        <v>218.89440973656724</v>
      </c>
      <c r="AG9" s="17">
        <f>MIN(I9,N9,S9,X9)</f>
        <v>54.09746503496504</v>
      </c>
    </row>
    <row r="10" spans="1:33" ht="12.75">
      <c r="A10" s="10" t="str">
        <f>+'Start List Day 1'!D9</f>
        <v>C1</v>
      </c>
      <c r="B10" s="10" t="str">
        <f>+'Start List Day 1'!E9</f>
        <v>Senior</v>
      </c>
      <c r="C10" s="10" t="str">
        <f>+'Start List Day 1'!B9</f>
        <v>Cameron Smedley</v>
      </c>
      <c r="D10" s="10" t="str">
        <f>+'Start List Day 1'!C9</f>
        <v>ON</v>
      </c>
      <c r="F10" s="10">
        <f>+'Master Input'!AC7</f>
        <v>2</v>
      </c>
      <c r="G10" s="18">
        <f>+'Master Input'!AD7</f>
        <v>102.16</v>
      </c>
      <c r="H10" s="18">
        <f>+'Master Input'!AE7</f>
        <v>104.16</v>
      </c>
      <c r="I10" s="28">
        <f>+(H10-91.52)/91.52*100</f>
        <v>13.811188811188813</v>
      </c>
      <c r="K10" s="10">
        <f>+'Master Input'!BF7</f>
        <v>6</v>
      </c>
      <c r="L10" s="18">
        <f>+'Master Input'!BG7</f>
        <v>97.85</v>
      </c>
      <c r="M10" s="18">
        <f>+'Master Input'!BH7</f>
        <v>103.85</v>
      </c>
      <c r="N10" s="28">
        <f>+(M10-89.76)/89.76*100</f>
        <v>15.697415329768258</v>
      </c>
      <c r="P10" s="10">
        <f>+'Master Input'!CI7</f>
        <v>2</v>
      </c>
      <c r="Q10" s="18">
        <f>+'Master Input'!CJ7</f>
        <v>102</v>
      </c>
      <c r="R10" s="18">
        <f>+'Master Input'!CK7</f>
        <v>104</v>
      </c>
      <c r="S10" s="28">
        <f>+(R10-88.43)/88.43*100</f>
        <v>17.607146895849816</v>
      </c>
      <c r="U10" s="10">
        <f>+'Master Input'!DL7</f>
        <v>2</v>
      </c>
      <c r="V10" s="18">
        <f>+'Master Input'!DM7</f>
        <v>92.66</v>
      </c>
      <c r="W10" s="18">
        <f>+'Master Input'!DN7</f>
        <v>94.66</v>
      </c>
      <c r="X10" s="28">
        <f>+(W10-85.76)/85.76*100</f>
        <v>10.377798507462677</v>
      </c>
      <c r="Z10" s="18">
        <f aca="true" t="shared" si="0" ref="Z10:Z38">AG10</f>
        <v>10.377798507462677</v>
      </c>
      <c r="AA10" s="18">
        <f aca="true" t="shared" si="1" ref="AA10:AA38">AF10/3</f>
        <v>13.29546754947325</v>
      </c>
      <c r="AB10" s="21">
        <f>RANK(AA10,AA9:AA11,1)</f>
        <v>1</v>
      </c>
      <c r="AE10" s="17">
        <f aca="true" t="shared" si="2" ref="AE10:AE38">MAX(I10,N10,S10,X10)</f>
        <v>17.607146895849816</v>
      </c>
      <c r="AF10" s="17">
        <f aca="true" t="shared" si="3" ref="AF10:AF38">SUM(I10+N10+S10+X10)-AE10</f>
        <v>39.88640264841975</v>
      </c>
      <c r="AG10" s="17">
        <f aca="true" t="shared" si="4" ref="AG10:AG38">MIN(I10,N10,S10,X10)</f>
        <v>10.377798507462677</v>
      </c>
    </row>
    <row r="11" spans="1:33" ht="12.75">
      <c r="A11" s="10" t="str">
        <f>+'Start List Day 1'!D10</f>
        <v>C1</v>
      </c>
      <c r="B11" s="10" t="str">
        <f>+'Start List Day 1'!E10</f>
        <v>Senior</v>
      </c>
      <c r="C11" s="10" t="str">
        <f>+'Start List Day 1'!B10</f>
        <v>Julian Potvin-Bernal</v>
      </c>
      <c r="D11" s="10" t="str">
        <f>+'Start List Day 1'!C10</f>
        <v>QC</v>
      </c>
      <c r="F11" s="10">
        <f>+'Master Input'!AC8</f>
        <v>2</v>
      </c>
      <c r="G11" s="18">
        <f>+'Master Input'!AD8</f>
        <v>98.8</v>
      </c>
      <c r="H11" s="18">
        <f>+'Master Input'!AE8</f>
        <v>100.8</v>
      </c>
      <c r="I11" s="28">
        <f>+(H11-91.52)/91.52*100</f>
        <v>10.139860139860142</v>
      </c>
      <c r="K11" s="10">
        <f>+'Master Input'!BF8</f>
        <v>4</v>
      </c>
      <c r="L11" s="18">
        <f>+'Master Input'!BG8</f>
        <v>102.48</v>
      </c>
      <c r="M11" s="18">
        <f>+'Master Input'!BH8</f>
        <v>106.48</v>
      </c>
      <c r="N11" s="28">
        <f>+(M11-89.76)/89.76*100</f>
        <v>18.627450980392155</v>
      </c>
      <c r="P11" s="10">
        <f>+'Master Input'!CI8</f>
        <v>52</v>
      </c>
      <c r="Q11" s="18">
        <f>+'Master Input'!CJ8</f>
        <v>113.27</v>
      </c>
      <c r="R11" s="18">
        <f>+'Master Input'!CK8</f>
        <v>165.26999999999998</v>
      </c>
      <c r="S11" s="28">
        <f>+(R11-88.43)/88.43*100</f>
        <v>86.89358814881824</v>
      </c>
      <c r="U11" s="10">
        <f>+'Master Input'!DL8</f>
        <v>102</v>
      </c>
      <c r="V11" s="18">
        <f>+'Master Input'!DM8</f>
        <v>96.69</v>
      </c>
      <c r="W11" s="18">
        <f>+'Master Input'!DN8</f>
        <v>198.69</v>
      </c>
      <c r="X11" s="28">
        <f>+(W11-85.76)/85.76*100</f>
        <v>131.68143656716416</v>
      </c>
      <c r="Z11" s="18">
        <f t="shared" si="0"/>
        <v>10.139860139860142</v>
      </c>
      <c r="AA11" s="18">
        <f t="shared" si="1"/>
        <v>38.55363308969018</v>
      </c>
      <c r="AB11" s="21">
        <f>RANK(AA11,AA9:AA11,1)</f>
        <v>2</v>
      </c>
      <c r="AE11" s="17">
        <f t="shared" si="2"/>
        <v>131.68143656716416</v>
      </c>
      <c r="AF11" s="17">
        <f t="shared" si="3"/>
        <v>115.66089926907054</v>
      </c>
      <c r="AG11" s="17">
        <f t="shared" si="4"/>
        <v>10.139860139860142</v>
      </c>
    </row>
    <row r="12" spans="31:33" ht="12.75">
      <c r="AE12" s="17">
        <f t="shared" si="2"/>
        <v>0</v>
      </c>
      <c r="AF12" s="17">
        <f t="shared" si="3"/>
        <v>0</v>
      </c>
      <c r="AG12" s="17">
        <f t="shared" si="4"/>
        <v>0</v>
      </c>
    </row>
    <row r="13" spans="1:33" ht="12.75">
      <c r="A13" s="10" t="str">
        <f>+'Start List Day 1'!D12</f>
        <v>C1W</v>
      </c>
      <c r="B13" s="10" t="str">
        <f>+'Start List Day 1'!E12</f>
        <v>Senior</v>
      </c>
      <c r="C13" s="10" t="str">
        <f>+'Start List Day 1'!B12</f>
        <v>Sindy Audet</v>
      </c>
      <c r="D13" s="10" t="str">
        <f>+'Start List Day 1'!C12</f>
        <v>QC</v>
      </c>
      <c r="F13" s="10">
        <f>+'Master Input'!AC10</f>
        <v>104</v>
      </c>
      <c r="G13" s="18">
        <f>+'Master Input'!AD10</f>
        <v>195.63</v>
      </c>
      <c r="H13" s="18">
        <f>+'Master Input'!AE10</f>
        <v>299.63</v>
      </c>
      <c r="I13" s="18">
        <f>+(H13-91.52)/91.52*100</f>
        <v>227.39291958041957</v>
      </c>
      <c r="K13" s="10">
        <f>+'Master Input'!BF10</f>
        <v>54</v>
      </c>
      <c r="L13" s="18">
        <f>+'Master Input'!BG10</f>
        <v>175.25</v>
      </c>
      <c r="M13" s="18">
        <f>+'Master Input'!BH10</f>
        <v>229.25</v>
      </c>
      <c r="N13" s="18">
        <f>+(M13-89.76)/89.76*100</f>
        <v>155.40329768270945</v>
      </c>
      <c r="P13" s="10">
        <f>+'Master Input'!CI10</f>
        <v>106</v>
      </c>
      <c r="Q13" s="18">
        <f>+'Master Input'!CJ10</f>
        <v>164.89</v>
      </c>
      <c r="R13" s="18">
        <f>+'Master Input'!CK10</f>
        <v>270.89</v>
      </c>
      <c r="S13" s="18">
        <f>+(R13-88.43)/88.43*100</f>
        <v>206.3326925251611</v>
      </c>
      <c r="U13" s="10">
        <f>+'Master Input'!DL10</f>
        <v>12</v>
      </c>
      <c r="V13" s="18">
        <f>+'Master Input'!DM10</f>
        <v>153.3</v>
      </c>
      <c r="W13" s="18">
        <f>+'Master Input'!DN10</f>
        <v>165.3</v>
      </c>
      <c r="X13" s="18">
        <f>+(W13-85.76)/85.76*100</f>
        <v>92.74720149253731</v>
      </c>
      <c r="Z13" s="18">
        <f t="shared" si="0"/>
        <v>92.74720149253731</v>
      </c>
      <c r="AA13" s="18">
        <f t="shared" si="1"/>
        <v>151.4943972334693</v>
      </c>
      <c r="AB13" s="21">
        <f>RANK(AA13,AA13,1)</f>
        <v>1</v>
      </c>
      <c r="AE13" s="17">
        <f t="shared" si="2"/>
        <v>227.39291958041957</v>
      </c>
      <c r="AF13" s="17">
        <f t="shared" si="3"/>
        <v>454.4831917004079</v>
      </c>
      <c r="AG13" s="17">
        <f t="shared" si="4"/>
        <v>92.74720149253731</v>
      </c>
    </row>
    <row r="14" spans="31:33" ht="12.75">
      <c r="AE14" s="17">
        <f t="shared" si="2"/>
        <v>0</v>
      </c>
      <c r="AF14" s="17">
        <f t="shared" si="3"/>
        <v>0</v>
      </c>
      <c r="AG14" s="17">
        <f t="shared" si="4"/>
        <v>0</v>
      </c>
    </row>
    <row r="15" spans="1:33" ht="12.75">
      <c r="A15" s="10" t="str">
        <f>+'Start List Day 1'!D14</f>
        <v>C2</v>
      </c>
      <c r="B15" s="10" t="str">
        <f>+'Start List Day 1'!E14</f>
        <v>Senior</v>
      </c>
      <c r="C15" s="10" t="str">
        <f>+'Start List Day 1'!B14</f>
        <v>D.Purcell/T.Purcell</v>
      </c>
      <c r="D15" s="10" t="str">
        <f>+'Start List Day 1'!C14</f>
        <v>AB</v>
      </c>
      <c r="F15" s="10">
        <f>+'Master Input'!AC12</f>
        <v>8</v>
      </c>
      <c r="G15" s="18">
        <f>+'Master Input'!AD12</f>
        <v>118.7</v>
      </c>
      <c r="H15" s="18">
        <f>+'Master Input'!AE12</f>
        <v>126.7</v>
      </c>
      <c r="I15" s="18">
        <f>+(H15-91.52)/91.52*100</f>
        <v>38.43968531468532</v>
      </c>
      <c r="K15" s="10">
        <f>+'Master Input'!BF12</f>
        <v>0</v>
      </c>
      <c r="L15" s="18">
        <f>+'Master Input'!BG12</f>
        <v>114.97</v>
      </c>
      <c r="M15" s="18">
        <f>+'Master Input'!BH12</f>
        <v>114.97</v>
      </c>
      <c r="N15" s="18">
        <f>+(M15-89.76)/89.76*100</f>
        <v>28.08600713012477</v>
      </c>
      <c r="P15" s="10">
        <f>+'Master Input'!CI12</f>
        <v>58</v>
      </c>
      <c r="Q15" s="18">
        <f>+'Master Input'!CJ12</f>
        <v>125.18</v>
      </c>
      <c r="R15" s="18">
        <f>+'Master Input'!CK12</f>
        <v>183.18</v>
      </c>
      <c r="S15" s="18">
        <f>+(R15-88.43)/88.43*100</f>
        <v>107.1468958498247</v>
      </c>
      <c r="U15" s="10">
        <f>+'Master Input'!DL12</f>
        <v>6</v>
      </c>
      <c r="V15" s="18">
        <f>+'Master Input'!DM12</f>
        <v>117.88</v>
      </c>
      <c r="W15" s="18">
        <f>+'Master Input'!DN12</f>
        <v>123.88</v>
      </c>
      <c r="X15" s="18">
        <f>+(W15-85.76)/85.76*100</f>
        <v>44.449626865671625</v>
      </c>
      <c r="Z15" s="18">
        <f t="shared" si="0"/>
        <v>28.08600713012477</v>
      </c>
      <c r="AA15" s="18">
        <f t="shared" si="1"/>
        <v>36.99177310349391</v>
      </c>
      <c r="AB15" s="21">
        <f>RANK(AA15,AA15:AA16,1)</f>
        <v>2</v>
      </c>
      <c r="AE15" s="17">
        <f t="shared" si="2"/>
        <v>107.1468958498247</v>
      </c>
      <c r="AF15" s="17">
        <f t="shared" si="3"/>
        <v>110.97531931048174</v>
      </c>
      <c r="AG15" s="17">
        <f t="shared" si="4"/>
        <v>28.08600713012477</v>
      </c>
    </row>
    <row r="16" spans="1:33" ht="12.75">
      <c r="A16" s="10" t="str">
        <f>+'Start List Day 1'!D15</f>
        <v>C2</v>
      </c>
      <c r="B16" s="10" t="str">
        <f>+'Start List Day 1'!E15</f>
        <v>Senior</v>
      </c>
      <c r="C16" s="10" t="str">
        <f>+'Start List Day 1'!B15</f>
        <v>A.Cutts/J.Cutts</v>
      </c>
      <c r="D16" s="10" t="str">
        <f>+'Start List Day 1'!C15</f>
        <v>ON</v>
      </c>
      <c r="F16" s="10">
        <f>+'Master Input'!AC13</f>
        <v>2</v>
      </c>
      <c r="G16" s="18">
        <f>+'Master Input'!AD13</f>
        <v>111.22</v>
      </c>
      <c r="H16" s="18">
        <f>+'Master Input'!AE13</f>
        <v>113.22</v>
      </c>
      <c r="I16" s="18">
        <f>+(H16-91.52)/91.52*100</f>
        <v>23.71066433566434</v>
      </c>
      <c r="K16" s="10">
        <f>+'Master Input'!BF13</f>
        <v>2</v>
      </c>
      <c r="L16" s="18">
        <f>+'Master Input'!BG13</f>
        <v>110.27</v>
      </c>
      <c r="M16" s="18">
        <f>+'Master Input'!BH13</f>
        <v>112.27</v>
      </c>
      <c r="N16" s="18">
        <f>+(M16-89.76)/89.76*100</f>
        <v>25.077985739750435</v>
      </c>
      <c r="P16" s="10">
        <f>+'Master Input'!CI13</f>
        <v>6</v>
      </c>
      <c r="Q16" s="18">
        <f>+'Master Input'!CJ13</f>
        <v>122.69</v>
      </c>
      <c r="R16" s="18">
        <f>+'Master Input'!CK13</f>
        <v>128.69</v>
      </c>
      <c r="S16" s="28">
        <f>+(R16-88.43)/88.43*100</f>
        <v>45.52753590410493</v>
      </c>
      <c r="U16" s="10">
        <f>+'Master Input'!DL13</f>
        <v>52</v>
      </c>
      <c r="V16" s="18">
        <f>+'Master Input'!DM13</f>
        <v>104.62</v>
      </c>
      <c r="W16" s="18">
        <f>+'Master Input'!DN13</f>
        <v>156.62</v>
      </c>
      <c r="X16" s="28">
        <f>+(W16-85.76)/85.76*100</f>
        <v>82.62593283582089</v>
      </c>
      <c r="Z16" s="18">
        <f t="shared" si="0"/>
        <v>23.71066433566434</v>
      </c>
      <c r="AA16" s="18">
        <f t="shared" si="1"/>
        <v>31.4387286598399</v>
      </c>
      <c r="AB16" s="21">
        <f>RANK(AA16,AA15:AA16,1)</f>
        <v>1</v>
      </c>
      <c r="AE16" s="17">
        <f t="shared" si="2"/>
        <v>82.62593283582089</v>
      </c>
      <c r="AF16" s="17">
        <f t="shared" si="3"/>
        <v>94.3161859795197</v>
      </c>
      <c r="AG16" s="17">
        <f t="shared" si="4"/>
        <v>23.71066433566434</v>
      </c>
    </row>
    <row r="17" spans="31:33" ht="12.75">
      <c r="AE17" s="17">
        <f t="shared" si="2"/>
        <v>0</v>
      </c>
      <c r="AF17" s="17">
        <f t="shared" si="3"/>
        <v>0</v>
      </c>
      <c r="AG17" s="17">
        <f t="shared" si="4"/>
        <v>0</v>
      </c>
    </row>
    <row r="18" spans="1:33" ht="12.75">
      <c r="A18" s="10" t="str">
        <f>+'Start List Day 1'!D17</f>
        <v>K1W</v>
      </c>
      <c r="B18" s="10" t="str">
        <f>+'Start List Day 1'!E17</f>
        <v>Senior</v>
      </c>
      <c r="C18" s="10" t="str">
        <f>+'Start List Day 1'!B17</f>
        <v>Celeste Corkery</v>
      </c>
      <c r="D18" s="10" t="str">
        <f>+'Start List Day 1'!C17</f>
        <v>ON</v>
      </c>
      <c r="F18" s="10">
        <f>+'Master Input'!AC15</f>
        <v>204</v>
      </c>
      <c r="G18" s="18">
        <f>+'Master Input'!AD15</f>
        <v>141.64</v>
      </c>
      <c r="H18" s="18">
        <f>+'Master Input'!AE15</f>
        <v>345.64</v>
      </c>
      <c r="I18" s="18">
        <f>+(H18-91.52)/91.52*100</f>
        <v>277.6660839160839</v>
      </c>
      <c r="K18" s="10">
        <f>+'Master Input'!BF15</f>
        <v>8</v>
      </c>
      <c r="L18" s="18">
        <f>+'Master Input'!BG15</f>
        <v>144.34</v>
      </c>
      <c r="M18" s="18">
        <f>+'Master Input'!BH15</f>
        <v>152.34</v>
      </c>
      <c r="N18" s="18">
        <f>+(M18-89.76)/89.76*100</f>
        <v>69.7192513368984</v>
      </c>
      <c r="P18" s="10">
        <f>+'Master Input'!CI15</f>
        <v>54</v>
      </c>
      <c r="Q18" s="18">
        <f>+'Master Input'!CJ15</f>
        <v>138.5</v>
      </c>
      <c r="R18" s="18">
        <f>+'Master Input'!CK15</f>
        <v>192.5</v>
      </c>
      <c r="S18" s="18">
        <f>+(R18-88.43)/88.43*100</f>
        <v>117.68630555241432</v>
      </c>
      <c r="U18" s="10">
        <f>+'Master Input'!DL15</f>
        <v>60</v>
      </c>
      <c r="V18" s="18">
        <f>+'Master Input'!DM15</f>
        <v>122.72</v>
      </c>
      <c r="W18" s="18">
        <f>+'Master Input'!DN15</f>
        <v>182.72</v>
      </c>
      <c r="X18" s="18">
        <f>+(W18-85.76)/85.76*100</f>
        <v>113.0597014925373</v>
      </c>
      <c r="Z18" s="18">
        <f t="shared" si="0"/>
        <v>69.7192513368984</v>
      </c>
      <c r="AA18" s="18">
        <f t="shared" si="1"/>
        <v>100.15508612728333</v>
      </c>
      <c r="AB18" s="21">
        <f>RANK(AA18,AA18:AA26,1)</f>
        <v>8</v>
      </c>
      <c r="AE18" s="17">
        <f t="shared" si="2"/>
        <v>277.6660839160839</v>
      </c>
      <c r="AF18" s="17">
        <f t="shared" si="3"/>
        <v>300.46525838185</v>
      </c>
      <c r="AG18" s="17">
        <f t="shared" si="4"/>
        <v>69.7192513368984</v>
      </c>
    </row>
    <row r="19" spans="1:33" ht="12.75">
      <c r="A19" s="10" t="str">
        <f>+'Start List Day 1'!D18</f>
        <v>K1W</v>
      </c>
      <c r="B19" s="10" t="str">
        <f>+'Start List Day 1'!E18</f>
        <v>Junior</v>
      </c>
      <c r="C19" s="10" t="str">
        <f>+'Start List Day 1'!B18</f>
        <v>Marissa Dederer</v>
      </c>
      <c r="D19" s="10" t="str">
        <f>+'Start List Day 1'!C18</f>
        <v>AB</v>
      </c>
      <c r="F19" s="10">
        <f>+'Master Input'!AC16</f>
        <v>50</v>
      </c>
      <c r="G19" s="18">
        <f>+'Master Input'!AD16</f>
        <v>129.39</v>
      </c>
      <c r="H19" s="18">
        <f>+'Master Input'!AE16</f>
        <v>179.39</v>
      </c>
      <c r="I19" s="28">
        <f aca="true" t="shared" si="5" ref="I19:I26">+(H19-91.52)/91.52*100</f>
        <v>96.0118006993007</v>
      </c>
      <c r="K19" s="10">
        <f>+'Master Input'!BF16</f>
        <v>2</v>
      </c>
      <c r="L19" s="18">
        <f>+'Master Input'!BG16</f>
        <v>123.43</v>
      </c>
      <c r="M19" s="18">
        <f>+'Master Input'!BH16</f>
        <v>125.43</v>
      </c>
      <c r="N19" s="28">
        <f aca="true" t="shared" si="6" ref="N19:N26">+(M19-89.76)/89.76*100</f>
        <v>39.73930481283423</v>
      </c>
      <c r="P19" s="10">
        <f>+'Master Input'!CI16</f>
        <v>2</v>
      </c>
      <c r="Q19" s="18">
        <f>+'Master Input'!CJ16</f>
        <v>134.53</v>
      </c>
      <c r="R19" s="18">
        <f>+'Master Input'!CK16</f>
        <v>136.53</v>
      </c>
      <c r="S19" s="28">
        <f aca="true" t="shared" si="7" ref="S19:S26">+(R19-88.43)/88.43*100</f>
        <v>54.39330543933053</v>
      </c>
      <c r="U19" s="10">
        <f>+'Master Input'!DL16</f>
        <v>4</v>
      </c>
      <c r="V19" s="18">
        <f>+'Master Input'!DM16</f>
        <v>119.84</v>
      </c>
      <c r="W19" s="18">
        <f>+'Master Input'!DN16</f>
        <v>123.84</v>
      </c>
      <c r="X19" s="28">
        <f aca="true" t="shared" si="8" ref="X19:X26">+(W19-85.76)/85.76*100</f>
        <v>44.40298507462686</v>
      </c>
      <c r="Z19" s="18">
        <f t="shared" si="0"/>
        <v>39.73930481283423</v>
      </c>
      <c r="AA19" s="18">
        <f t="shared" si="1"/>
        <v>46.17853177559721</v>
      </c>
      <c r="AB19" s="21">
        <f>RANK(AA19,AA18:AA26,1)</f>
        <v>7</v>
      </c>
      <c r="AE19" s="17">
        <f t="shared" si="2"/>
        <v>96.0118006993007</v>
      </c>
      <c r="AF19" s="17">
        <f t="shared" si="3"/>
        <v>138.53559532679162</v>
      </c>
      <c r="AG19" s="17">
        <f t="shared" si="4"/>
        <v>39.73930481283423</v>
      </c>
    </row>
    <row r="20" spans="1:33" ht="12.75">
      <c r="A20" s="10" t="str">
        <f>+'Start List Day 1'!D19</f>
        <v>K1W</v>
      </c>
      <c r="B20" s="10" t="str">
        <f>+'Start List Day 1'!E19</f>
        <v>Senior</v>
      </c>
      <c r="C20" s="10" t="str">
        <f>+'Start List Day 1'!B19</f>
        <v>Anna Williams</v>
      </c>
      <c r="D20" s="10" t="str">
        <f>+'Start List Day 1'!C19</f>
        <v>BC</v>
      </c>
      <c r="F20" s="10">
        <f>+'Master Input'!AC17</f>
        <v>4</v>
      </c>
      <c r="G20" s="18">
        <f>+'Master Input'!AD17</f>
        <v>999</v>
      </c>
      <c r="H20" s="18">
        <f>+'Master Input'!AE17</f>
        <v>1003</v>
      </c>
      <c r="I20" s="28">
        <f t="shared" si="5"/>
        <v>995.9353146853147</v>
      </c>
      <c r="K20" s="10">
        <f>+'Master Input'!BF17</f>
        <v>0</v>
      </c>
      <c r="L20" s="18">
        <f>+'Master Input'!BG17</f>
        <v>999</v>
      </c>
      <c r="M20" s="18">
        <f>+'Master Input'!BH17</f>
        <v>999</v>
      </c>
      <c r="N20" s="28">
        <f t="shared" si="6"/>
        <v>1012.9679144385026</v>
      </c>
      <c r="P20" s="10">
        <f>+'Master Input'!CI17</f>
        <v>0</v>
      </c>
      <c r="Q20" s="18">
        <f>+'Master Input'!CJ17</f>
        <v>999</v>
      </c>
      <c r="R20" s="18">
        <f>+'Master Input'!CK17</f>
        <v>999</v>
      </c>
      <c r="S20" s="28">
        <f t="shared" si="7"/>
        <v>1029.7071129707113</v>
      </c>
      <c r="U20" s="10">
        <f>+'Master Input'!DL17</f>
        <v>0</v>
      </c>
      <c r="V20" s="18">
        <f>+'Master Input'!DM17</f>
        <v>999</v>
      </c>
      <c r="W20" s="18">
        <f>+'Master Input'!DN17</f>
        <v>999</v>
      </c>
      <c r="X20" s="28">
        <f t="shared" si="8"/>
        <v>1064.8787313432836</v>
      </c>
      <c r="Z20" s="18">
        <f t="shared" si="0"/>
        <v>995.9353146853147</v>
      </c>
      <c r="AA20" s="18">
        <f t="shared" si="1"/>
        <v>1012.8701140315093</v>
      </c>
      <c r="AB20" s="21">
        <f>RANK(AA20,AA18:AA26,1)</f>
        <v>9</v>
      </c>
      <c r="AE20" s="17">
        <f t="shared" si="2"/>
        <v>1064.8787313432836</v>
      </c>
      <c r="AF20" s="17">
        <f t="shared" si="3"/>
        <v>3038.610342094528</v>
      </c>
      <c r="AG20" s="17">
        <f t="shared" si="4"/>
        <v>995.9353146853147</v>
      </c>
    </row>
    <row r="21" spans="1:33" ht="12.75">
      <c r="A21" s="10" t="str">
        <f>+'Start List Day 1'!D20</f>
        <v>K1W</v>
      </c>
      <c r="B21" s="10" t="str">
        <f>+'Start List Day 1'!E20</f>
        <v>Senior</v>
      </c>
      <c r="C21" s="10" t="str">
        <f>+'Start List Day 1'!B20</f>
        <v>Thea Froehlich</v>
      </c>
      <c r="D21" s="10" t="str">
        <f>+'Start List Day 1'!C20</f>
        <v>ON</v>
      </c>
      <c r="F21" s="10">
        <f>+'Master Input'!AC18</f>
        <v>52</v>
      </c>
      <c r="G21" s="18">
        <f>+'Master Input'!AD18</f>
        <v>120.17</v>
      </c>
      <c r="H21" s="18">
        <f>+'Master Input'!AE18</f>
        <v>172.17000000000002</v>
      </c>
      <c r="I21" s="28">
        <f t="shared" si="5"/>
        <v>88.12281468531471</v>
      </c>
      <c r="K21" s="10">
        <f>+'Master Input'!BF18</f>
        <v>2</v>
      </c>
      <c r="L21" s="18">
        <f>+'Master Input'!BG18</f>
        <v>114.91</v>
      </c>
      <c r="M21" s="18">
        <f>+'Master Input'!BH18</f>
        <v>116.91</v>
      </c>
      <c r="N21" s="28">
        <f t="shared" si="6"/>
        <v>30.247326203208548</v>
      </c>
      <c r="P21" s="10">
        <f>+'Master Input'!CI18</f>
        <v>6</v>
      </c>
      <c r="Q21" s="18">
        <f>+'Master Input'!CJ18</f>
        <v>131.39</v>
      </c>
      <c r="R21" s="18">
        <f>+'Master Input'!CK18</f>
        <v>137.39</v>
      </c>
      <c r="S21" s="28">
        <f t="shared" si="7"/>
        <v>55.365826077123124</v>
      </c>
      <c r="U21" s="10">
        <f>+'Master Input'!DL18</f>
        <v>0</v>
      </c>
      <c r="V21" s="18">
        <f>+'Master Input'!DM18</f>
        <v>114.52</v>
      </c>
      <c r="W21" s="18">
        <f>+'Master Input'!DN18</f>
        <v>114.52</v>
      </c>
      <c r="X21" s="28">
        <f t="shared" si="8"/>
        <v>33.535447761194014</v>
      </c>
      <c r="Z21" s="18">
        <f t="shared" si="0"/>
        <v>30.247326203208548</v>
      </c>
      <c r="AA21" s="18">
        <f t="shared" si="1"/>
        <v>39.71620001384189</v>
      </c>
      <c r="AB21" s="21">
        <f>RANK(AA21,AA18:AA26,1)</f>
        <v>5</v>
      </c>
      <c r="AE21" s="17">
        <f t="shared" si="2"/>
        <v>88.12281468531471</v>
      </c>
      <c r="AF21" s="17">
        <f t="shared" si="3"/>
        <v>119.14860004152568</v>
      </c>
      <c r="AG21" s="17">
        <f t="shared" si="4"/>
        <v>30.247326203208548</v>
      </c>
    </row>
    <row r="22" spans="1:33" ht="12.75">
      <c r="A22" s="10" t="str">
        <f>+'Start List Day 1'!D21</f>
        <v>K1W</v>
      </c>
      <c r="B22" s="10" t="str">
        <f>+'Start List Day 1'!E21</f>
        <v>Senior</v>
      </c>
      <c r="C22" s="10" t="str">
        <f>+'Start List Day 1'!B21</f>
        <v>Kathleen Tayler</v>
      </c>
      <c r="D22" s="10" t="str">
        <f>+'Start List Day 1'!C21</f>
        <v>ON</v>
      </c>
      <c r="F22" s="10">
        <f>+'Master Input'!AC19</f>
        <v>4</v>
      </c>
      <c r="G22" s="18">
        <f>+'Master Input'!AD19</f>
        <v>132.08</v>
      </c>
      <c r="H22" s="18">
        <f>+'Master Input'!AE19</f>
        <v>136.08</v>
      </c>
      <c r="I22" s="28">
        <f t="shared" si="5"/>
        <v>48.68881118881121</v>
      </c>
      <c r="K22" s="10">
        <f>+'Master Input'!BF19</f>
        <v>2</v>
      </c>
      <c r="L22" s="18">
        <f>+'Master Input'!BG19</f>
        <v>122.12</v>
      </c>
      <c r="M22" s="18">
        <f>+'Master Input'!BH19</f>
        <v>124.12</v>
      </c>
      <c r="N22" s="28">
        <f t="shared" si="6"/>
        <v>38.27985739750445</v>
      </c>
      <c r="P22" s="10">
        <f>+'Master Input'!CI19</f>
        <v>4</v>
      </c>
      <c r="Q22" s="18">
        <f>+'Master Input'!CJ19</f>
        <v>121.36</v>
      </c>
      <c r="R22" s="18">
        <f>+'Master Input'!CK19</f>
        <v>125.36</v>
      </c>
      <c r="S22" s="28">
        <f t="shared" si="7"/>
        <v>41.76184552753589</v>
      </c>
      <c r="U22" s="10">
        <f>+'Master Input'!DL19</f>
        <v>2</v>
      </c>
      <c r="V22" s="18">
        <f>+'Master Input'!DM19</f>
        <v>115</v>
      </c>
      <c r="W22" s="18">
        <f>+'Master Input'!DN19</f>
        <v>117</v>
      </c>
      <c r="X22" s="28">
        <f t="shared" si="8"/>
        <v>36.42723880597014</v>
      </c>
      <c r="Z22" s="18">
        <f t="shared" si="0"/>
        <v>36.42723880597014</v>
      </c>
      <c r="AA22" s="18">
        <f t="shared" si="1"/>
        <v>38.8229805770035</v>
      </c>
      <c r="AB22" s="21">
        <f>RANK(AA22,AA18:AA26,1)</f>
        <v>4</v>
      </c>
      <c r="AE22" s="17">
        <f t="shared" si="2"/>
        <v>48.68881118881121</v>
      </c>
      <c r="AF22" s="17">
        <f t="shared" si="3"/>
        <v>116.46894173101049</v>
      </c>
      <c r="AG22" s="17">
        <f t="shared" si="4"/>
        <v>36.42723880597014</v>
      </c>
    </row>
    <row r="23" spans="1:33" ht="12.75">
      <c r="A23" s="10" t="str">
        <f>+'Start List Day 1'!D22</f>
        <v>K1W</v>
      </c>
      <c r="B23" s="10" t="str">
        <f>+'Start List Day 1'!E22</f>
        <v>Senior</v>
      </c>
      <c r="C23" s="10" t="str">
        <f>+'Start List Day 1'!B22</f>
        <v>Katrina Van Wijk</v>
      </c>
      <c r="D23" s="10" t="str">
        <f>+'Start List Day 1'!C22</f>
        <v>ON</v>
      </c>
      <c r="F23" s="10">
        <f>+'Master Input'!AC20</f>
        <v>4</v>
      </c>
      <c r="G23" s="18">
        <f>+'Master Input'!AD20</f>
        <v>130.03</v>
      </c>
      <c r="H23" s="18">
        <f>+'Master Input'!AE20</f>
        <v>134.03</v>
      </c>
      <c r="I23" s="28">
        <f t="shared" si="5"/>
        <v>46.44886363636365</v>
      </c>
      <c r="K23" s="10">
        <f>+'Master Input'!BF20</f>
        <v>0</v>
      </c>
      <c r="L23" s="18">
        <f>+'Master Input'!BG20</f>
        <v>124.29</v>
      </c>
      <c r="M23" s="18">
        <f>+'Master Input'!BH20</f>
        <v>124.29</v>
      </c>
      <c r="N23" s="28">
        <f t="shared" si="6"/>
        <v>38.469251336898395</v>
      </c>
      <c r="P23" s="10">
        <f>+'Master Input'!CI20</f>
        <v>102</v>
      </c>
      <c r="Q23" s="18">
        <f>+'Master Input'!CJ20</f>
        <v>134.93</v>
      </c>
      <c r="R23" s="18">
        <f>+'Master Input'!CK20</f>
        <v>236.93</v>
      </c>
      <c r="S23" s="28">
        <f t="shared" si="7"/>
        <v>167.92943571186248</v>
      </c>
      <c r="U23" s="10">
        <f>+'Master Input'!DL20</f>
        <v>6</v>
      </c>
      <c r="V23" s="18">
        <f>+'Master Input'!DM20</f>
        <v>115.61</v>
      </c>
      <c r="W23" s="18">
        <f>+'Master Input'!DN20</f>
        <v>121.61</v>
      </c>
      <c r="X23" s="28">
        <f t="shared" si="8"/>
        <v>41.80270522388059</v>
      </c>
      <c r="Z23" s="18">
        <f t="shared" si="0"/>
        <v>38.469251336898395</v>
      </c>
      <c r="AA23" s="18">
        <f t="shared" si="1"/>
        <v>42.240273399047545</v>
      </c>
      <c r="AB23" s="21">
        <f>RANK(AA23,AA18:AA26,1)</f>
        <v>6</v>
      </c>
      <c r="AE23" s="17">
        <f t="shared" si="2"/>
        <v>167.92943571186248</v>
      </c>
      <c r="AF23" s="17">
        <f t="shared" si="3"/>
        <v>126.72082019714264</v>
      </c>
      <c r="AG23" s="17">
        <f t="shared" si="4"/>
        <v>38.469251336898395</v>
      </c>
    </row>
    <row r="24" spans="1:33" ht="12.75">
      <c r="A24" s="10" t="str">
        <f>+'Start List Day 1'!D23</f>
        <v>K1W</v>
      </c>
      <c r="B24" s="10" t="str">
        <f>+'Start List Day 1'!E23</f>
        <v>Junior</v>
      </c>
      <c r="C24" s="10" t="str">
        <f>+'Start List Day 1'!B23</f>
        <v>Jaz DenHollander</v>
      </c>
      <c r="D24" s="10" t="str">
        <f>+'Start List Day 1'!C23</f>
        <v>BC</v>
      </c>
      <c r="F24" s="10">
        <f>+'Master Input'!AC21</f>
        <v>6</v>
      </c>
      <c r="G24" s="18">
        <f>+'Master Input'!AD21</f>
        <v>138.5</v>
      </c>
      <c r="H24" s="18">
        <f>+'Master Input'!AE21</f>
        <v>144.5</v>
      </c>
      <c r="I24" s="28">
        <f t="shared" si="5"/>
        <v>57.88898601398602</v>
      </c>
      <c r="K24" s="10">
        <f>+'Master Input'!BF21</f>
        <v>4</v>
      </c>
      <c r="L24" s="18">
        <f>+'Master Input'!BG21</f>
        <v>117.89</v>
      </c>
      <c r="M24" s="18">
        <f>+'Master Input'!BH21</f>
        <v>121.89</v>
      </c>
      <c r="N24" s="28">
        <f t="shared" si="6"/>
        <v>35.79545454545453</v>
      </c>
      <c r="P24" s="10">
        <f>+'Master Input'!CI21</f>
        <v>0</v>
      </c>
      <c r="Q24" s="18">
        <f>+'Master Input'!CJ21</f>
        <v>115.22</v>
      </c>
      <c r="R24" s="18">
        <f>+'Master Input'!CK21</f>
        <v>115.22</v>
      </c>
      <c r="S24" s="28">
        <f t="shared" si="7"/>
        <v>30.295148705190535</v>
      </c>
      <c r="U24" s="10">
        <f>+'Master Input'!DL21</f>
        <v>4</v>
      </c>
      <c r="V24" s="18">
        <f>+'Master Input'!DM21</f>
        <v>114.9</v>
      </c>
      <c r="W24" s="18">
        <f>+'Master Input'!DN21</f>
        <v>118.9</v>
      </c>
      <c r="X24" s="28">
        <f t="shared" si="8"/>
        <v>38.64272388059701</v>
      </c>
      <c r="Z24" s="18">
        <f t="shared" si="0"/>
        <v>30.295148705190535</v>
      </c>
      <c r="AA24" s="18">
        <f t="shared" si="1"/>
        <v>34.91110904374736</v>
      </c>
      <c r="AB24" s="21">
        <f>RANK(AA24,AA18:AA26,1)</f>
        <v>3</v>
      </c>
      <c r="AE24" s="17">
        <f t="shared" si="2"/>
        <v>57.88898601398602</v>
      </c>
      <c r="AF24" s="17">
        <f t="shared" si="3"/>
        <v>104.73332713124208</v>
      </c>
      <c r="AG24" s="17">
        <f t="shared" si="4"/>
        <v>30.295148705190535</v>
      </c>
    </row>
    <row r="25" spans="1:33" ht="12.75">
      <c r="A25" s="10" t="str">
        <f>+'Start List Day 1'!D24</f>
        <v>K1W</v>
      </c>
      <c r="B25" s="10" t="str">
        <f>+'Start List Day 1'!E24</f>
        <v>Senior</v>
      </c>
      <c r="C25" s="10" t="str">
        <f>+'Start List Day 1'!B24</f>
        <v>Sarah Boudens</v>
      </c>
      <c r="D25" s="10" t="str">
        <f>+'Start List Day 1'!C24</f>
        <v>ON</v>
      </c>
      <c r="F25" s="10">
        <f>+'Master Input'!AC22</f>
        <v>0</v>
      </c>
      <c r="G25" s="18">
        <f>+'Master Input'!AD22</f>
        <v>112.09</v>
      </c>
      <c r="H25" s="18">
        <f>+'Master Input'!AE22</f>
        <v>112.09</v>
      </c>
      <c r="I25" s="28">
        <f t="shared" si="5"/>
        <v>22.475961538461547</v>
      </c>
      <c r="K25" s="10">
        <f>+'Master Input'!BF22</f>
        <v>0</v>
      </c>
      <c r="L25" s="18">
        <f>+'Master Input'!BG22</f>
        <v>116.68</v>
      </c>
      <c r="M25" s="18">
        <f>+'Master Input'!BH22</f>
        <v>116.68</v>
      </c>
      <c r="N25" s="28">
        <f t="shared" si="6"/>
        <v>29.99108734402852</v>
      </c>
      <c r="P25" s="10">
        <f>+'Master Input'!CI22</f>
        <v>4</v>
      </c>
      <c r="Q25" s="18">
        <f>+'Master Input'!CJ22</f>
        <v>113.41</v>
      </c>
      <c r="R25" s="18">
        <f>+'Master Input'!CK22</f>
        <v>117.41</v>
      </c>
      <c r="S25" s="28">
        <f t="shared" si="7"/>
        <v>32.771683817708904</v>
      </c>
      <c r="U25" s="10">
        <f>+'Master Input'!DL22</f>
        <v>2</v>
      </c>
      <c r="V25" s="18">
        <f>+'Master Input'!DM22</f>
        <v>103.83</v>
      </c>
      <c r="W25" s="18">
        <f>+'Master Input'!DN22</f>
        <v>105.83</v>
      </c>
      <c r="X25" s="28">
        <f t="shared" si="8"/>
        <v>23.40251865671641</v>
      </c>
      <c r="Z25" s="18">
        <f t="shared" si="0"/>
        <v>22.475961538461547</v>
      </c>
      <c r="AA25" s="18">
        <f t="shared" si="1"/>
        <v>25.28985584640216</v>
      </c>
      <c r="AB25" s="21">
        <f>RANK(AA25,AA18:AA26,1)</f>
        <v>2</v>
      </c>
      <c r="AE25" s="17">
        <f t="shared" si="2"/>
        <v>32.771683817708904</v>
      </c>
      <c r="AF25" s="17">
        <f t="shared" si="3"/>
        <v>75.86956753920647</v>
      </c>
      <c r="AG25" s="17">
        <f t="shared" si="4"/>
        <v>22.475961538461547</v>
      </c>
    </row>
    <row r="26" spans="1:33" ht="12.75">
      <c r="A26" s="10" t="str">
        <f>+'Start List Day 1'!D25</f>
        <v>K1W</v>
      </c>
      <c r="B26" s="10" t="str">
        <f>+'Start List Day 1'!E25</f>
        <v>Senior</v>
      </c>
      <c r="C26" s="10" t="str">
        <f>+'Start List Day 1'!B25</f>
        <v>Jessica Groeneveld</v>
      </c>
      <c r="D26" s="10" t="str">
        <f>+'Start List Day 1'!C25</f>
        <v>AB</v>
      </c>
      <c r="F26" s="10">
        <f>+'Master Input'!AC23</f>
        <v>2</v>
      </c>
      <c r="G26" s="18">
        <f>+'Master Input'!AD23</f>
        <v>108.77</v>
      </c>
      <c r="H26" s="18">
        <f>+'Master Input'!AE23</f>
        <v>110.77</v>
      </c>
      <c r="I26" s="28">
        <f t="shared" si="5"/>
        <v>21.033653846153847</v>
      </c>
      <c r="K26" s="10">
        <f>+'Master Input'!BF23</f>
        <v>6</v>
      </c>
      <c r="L26" s="18">
        <f>+'Master Input'!BG23</f>
        <v>117.66</v>
      </c>
      <c r="M26" s="18">
        <f>+'Master Input'!BH23</f>
        <v>123.66</v>
      </c>
      <c r="N26" s="28">
        <f t="shared" si="6"/>
        <v>37.767379679144376</v>
      </c>
      <c r="P26" s="10">
        <f>+'Master Input'!CI23</f>
        <v>2</v>
      </c>
      <c r="Q26" s="18">
        <f>+'Master Input'!CJ23</f>
        <v>107.29</v>
      </c>
      <c r="R26" s="18">
        <f>+'Master Input'!CK23</f>
        <v>109.29</v>
      </c>
      <c r="S26" s="28">
        <f t="shared" si="7"/>
        <v>23.58927965622526</v>
      </c>
      <c r="U26" s="10">
        <f>+'Master Input'!DL23</f>
        <v>6</v>
      </c>
      <c r="V26" s="18">
        <f>+'Master Input'!DM23</f>
        <v>103.74</v>
      </c>
      <c r="W26" s="18">
        <f>+'Master Input'!DN23</f>
        <v>109.74</v>
      </c>
      <c r="X26" s="28">
        <f t="shared" si="8"/>
        <v>27.96175373134327</v>
      </c>
      <c r="Z26" s="18">
        <f t="shared" si="0"/>
        <v>21.033653846153847</v>
      </c>
      <c r="AA26" s="18">
        <f t="shared" si="1"/>
        <v>24.194895744574126</v>
      </c>
      <c r="AB26" s="21">
        <f>RANK(AA26,AA18:AA26,1)</f>
        <v>1</v>
      </c>
      <c r="AE26" s="17">
        <f t="shared" si="2"/>
        <v>37.767379679144376</v>
      </c>
      <c r="AF26" s="17">
        <f t="shared" si="3"/>
        <v>72.58468723372238</v>
      </c>
      <c r="AG26" s="17">
        <f t="shared" si="4"/>
        <v>21.033653846153847</v>
      </c>
    </row>
    <row r="27" spans="31:33" ht="12.75">
      <c r="AE27" s="17">
        <f t="shared" si="2"/>
        <v>0</v>
      </c>
      <c r="AF27" s="17">
        <f t="shared" si="3"/>
        <v>0</v>
      </c>
      <c r="AG27" s="17">
        <f t="shared" si="4"/>
        <v>0</v>
      </c>
    </row>
    <row r="28" spans="1:33" ht="12.75">
      <c r="A28" s="10" t="str">
        <f>+'Start List Day 1'!D27</f>
        <v>K1</v>
      </c>
      <c r="B28" s="10" t="str">
        <f>+'Start List Day 1'!E27</f>
        <v>Senior</v>
      </c>
      <c r="C28" s="10" t="str">
        <f>+'Start List Day 1'!B27</f>
        <v>Derek Beer</v>
      </c>
      <c r="D28" s="10" t="str">
        <f>+'Start List Day 1'!C27</f>
        <v>BC</v>
      </c>
      <c r="F28" s="10">
        <f>+'Master Input'!AC25</f>
        <v>2</v>
      </c>
      <c r="G28" s="18">
        <f>+'Master Input'!AD25</f>
        <v>110.52</v>
      </c>
      <c r="H28" s="18">
        <f>+'Master Input'!AE25</f>
        <v>112.52</v>
      </c>
      <c r="I28" s="18">
        <f>+(H28-91.52)/91.52*100</f>
        <v>22.945804195804197</v>
      </c>
      <c r="K28" s="10">
        <f>+'Master Input'!BF25</f>
        <v>104</v>
      </c>
      <c r="L28" s="18">
        <f>+'Master Input'!BG25</f>
        <v>111.56</v>
      </c>
      <c r="M28" s="18">
        <f>+'Master Input'!BH25</f>
        <v>215.56</v>
      </c>
      <c r="N28" s="18">
        <f>+(M28-89.76)/89.76*100</f>
        <v>140.15151515151513</v>
      </c>
      <c r="P28" s="10">
        <f>+'Master Input'!CI25</f>
        <v>6</v>
      </c>
      <c r="Q28" s="18">
        <f>+'Master Input'!CJ25</f>
        <v>110.41</v>
      </c>
      <c r="R28" s="18">
        <f>+'Master Input'!CK25</f>
        <v>116.41</v>
      </c>
      <c r="S28" s="18">
        <f>+(R28-88.43)/88.43*100</f>
        <v>31.640845866787277</v>
      </c>
      <c r="U28" s="10">
        <f>+'Master Input'!DL25</f>
        <v>2</v>
      </c>
      <c r="V28" s="18">
        <f>+'Master Input'!DM25</f>
        <v>100.8</v>
      </c>
      <c r="W28" s="18">
        <f>+'Master Input'!DN25</f>
        <v>102.8</v>
      </c>
      <c r="X28" s="18">
        <f>+(W28-85.76)/85.76*100</f>
        <v>19.869402985074615</v>
      </c>
      <c r="Z28" s="18">
        <f t="shared" si="0"/>
        <v>19.869402985074615</v>
      </c>
      <c r="AA28" s="18">
        <f t="shared" si="1"/>
        <v>24.818684349222035</v>
      </c>
      <c r="AB28" s="21">
        <f>RANK(AA28,AA28:AA38,1)</f>
        <v>9</v>
      </c>
      <c r="AE28" s="17">
        <f t="shared" si="2"/>
        <v>140.15151515151513</v>
      </c>
      <c r="AF28" s="17">
        <f t="shared" si="3"/>
        <v>74.4560530476661</v>
      </c>
      <c r="AG28" s="17">
        <f t="shared" si="4"/>
        <v>19.869402985074615</v>
      </c>
    </row>
    <row r="29" spans="1:33" ht="12.75">
      <c r="A29" s="10" t="str">
        <f>+'Start List Day 1'!D28</f>
        <v>K1</v>
      </c>
      <c r="B29" s="10" t="str">
        <f>+'Start List Day 1'!E28</f>
        <v>Senior</v>
      </c>
      <c r="C29" s="10" t="str">
        <f>+'Start List Day 1'!B28</f>
        <v>Francois St Aubin Migneault</v>
      </c>
      <c r="D29" s="10" t="str">
        <f>+'Start List Day 1'!C28</f>
        <v>QC</v>
      </c>
      <c r="F29" s="10">
        <f>+'Master Input'!AC26</f>
        <v>8</v>
      </c>
      <c r="G29" s="18">
        <f>+'Master Input'!AD26</f>
        <v>100.09</v>
      </c>
      <c r="H29" s="18">
        <f>+'Master Input'!AE26</f>
        <v>108.09</v>
      </c>
      <c r="I29" s="28">
        <f aca="true" t="shared" si="9" ref="I29:I38">+(H29-91.52)/91.52*100</f>
        <v>18.105332167832177</v>
      </c>
      <c r="K29" s="10">
        <f>+'Master Input'!BF26</f>
        <v>0</v>
      </c>
      <c r="L29" s="18">
        <f>+'Master Input'!BG26</f>
        <v>104.74</v>
      </c>
      <c r="M29" s="18">
        <f>+'Master Input'!BH26</f>
        <v>104.74</v>
      </c>
      <c r="N29" s="28">
        <f aca="true" t="shared" si="10" ref="N29:N38">+(M29-89.76)/89.76*100</f>
        <v>16.688948306595353</v>
      </c>
      <c r="P29" s="10">
        <f>+'Master Input'!CI26</f>
        <v>2</v>
      </c>
      <c r="Q29" s="18">
        <f>+'Master Input'!CJ26</f>
        <v>98.81</v>
      </c>
      <c r="R29" s="18">
        <f>+'Master Input'!CK26</f>
        <v>100.81</v>
      </c>
      <c r="S29" s="28">
        <f aca="true" t="shared" si="11" ref="S29:S38">+(R29-88.43)/88.43*100</f>
        <v>13.99977383240981</v>
      </c>
      <c r="U29" s="10">
        <f>+'Master Input'!DL26</f>
        <v>4</v>
      </c>
      <c r="V29" s="18">
        <f>+'Master Input'!DM26</f>
        <v>101.41</v>
      </c>
      <c r="W29" s="18">
        <f>+'Master Input'!DN26</f>
        <v>105.41</v>
      </c>
      <c r="X29" s="28">
        <f aca="true" t="shared" si="12" ref="X29:X38">+(W29-85.76)/85.76*100</f>
        <v>22.912779850746258</v>
      </c>
      <c r="Z29" s="18">
        <f t="shared" si="0"/>
        <v>13.99977383240981</v>
      </c>
      <c r="AA29" s="18">
        <f t="shared" si="1"/>
        <v>16.26468476894578</v>
      </c>
      <c r="AB29" s="21">
        <f>RANK(AA29,AA28:AA38,1)</f>
        <v>8</v>
      </c>
      <c r="AE29" s="17">
        <f t="shared" si="2"/>
        <v>22.912779850746258</v>
      </c>
      <c r="AF29" s="17">
        <f t="shared" si="3"/>
        <v>48.79405430683734</v>
      </c>
      <c r="AG29" s="17">
        <f t="shared" si="4"/>
        <v>13.99977383240981</v>
      </c>
    </row>
    <row r="30" spans="1:33" ht="12.75">
      <c r="A30" s="10" t="str">
        <f>+'Start List Day 1'!D29</f>
        <v>K1</v>
      </c>
      <c r="B30" s="10" t="str">
        <f>+'Start List Day 1'!E29</f>
        <v>Senior</v>
      </c>
      <c r="C30" s="10" t="str">
        <f>+'Start List Day 1'!B29</f>
        <v>Babacar Daoust-Cisse</v>
      </c>
      <c r="D30" s="10" t="str">
        <f>+'Start List Day 1'!C29</f>
        <v>QC</v>
      </c>
      <c r="F30" s="10">
        <f>+'Master Input'!AC27</f>
        <v>2</v>
      </c>
      <c r="G30" s="18">
        <f>+'Master Input'!AD27</f>
        <v>97.77</v>
      </c>
      <c r="H30" s="18">
        <f>+'Master Input'!AE27</f>
        <v>99.77</v>
      </c>
      <c r="I30" s="28">
        <f t="shared" si="9"/>
        <v>9.014423076923077</v>
      </c>
      <c r="K30" s="10">
        <f>+'Master Input'!BF27</f>
        <v>6</v>
      </c>
      <c r="L30" s="18">
        <f>+'Master Input'!BG27</f>
        <v>90.56</v>
      </c>
      <c r="M30" s="18">
        <f>+'Master Input'!BH27</f>
        <v>96.56</v>
      </c>
      <c r="N30" s="28">
        <f t="shared" si="10"/>
        <v>7.575757575757572</v>
      </c>
      <c r="P30" s="10">
        <f>+'Master Input'!CI27</f>
        <v>50</v>
      </c>
      <c r="Q30" s="18">
        <f>+'Master Input'!CJ27</f>
        <v>97.13</v>
      </c>
      <c r="R30" s="18">
        <f>+'Master Input'!CK27</f>
        <v>147.13</v>
      </c>
      <c r="S30" s="28">
        <f t="shared" si="11"/>
        <v>66.38018771909984</v>
      </c>
      <c r="U30" s="10">
        <f>+'Master Input'!DL27</f>
        <v>54</v>
      </c>
      <c r="V30" s="18">
        <f>+'Master Input'!DM27</f>
        <v>98.08</v>
      </c>
      <c r="W30" s="18">
        <f>+'Master Input'!DN27</f>
        <v>152.07999999999998</v>
      </c>
      <c r="X30" s="28">
        <f t="shared" si="12"/>
        <v>77.33208955223878</v>
      </c>
      <c r="Z30" s="18">
        <f t="shared" si="0"/>
        <v>7.575757575757572</v>
      </c>
      <c r="AA30" s="18">
        <f t="shared" si="1"/>
        <v>27.656789457260164</v>
      </c>
      <c r="AB30" s="21">
        <f>RANK(AA30,AA28:AA38,1)</f>
        <v>11</v>
      </c>
      <c r="AE30" s="17">
        <f t="shared" si="2"/>
        <v>77.33208955223878</v>
      </c>
      <c r="AF30" s="17">
        <f t="shared" si="3"/>
        <v>82.9703683717805</v>
      </c>
      <c r="AG30" s="17">
        <f t="shared" si="4"/>
        <v>7.575757575757572</v>
      </c>
    </row>
    <row r="31" spans="1:33" ht="12.75">
      <c r="A31" s="10" t="str">
        <f>+'Start List Day 1'!D30</f>
        <v>K1</v>
      </c>
      <c r="B31" s="10" t="str">
        <f>+'Start List Day 1'!E30</f>
        <v>Senior</v>
      </c>
      <c r="C31" s="10" t="str">
        <f>+'Start List Day 1'!B30</f>
        <v>Christopher McTaggart</v>
      </c>
      <c r="D31" s="10" t="str">
        <f>+'Start List Day 1'!C30</f>
        <v>AB</v>
      </c>
      <c r="F31" s="10">
        <f>+'Master Input'!AC28</f>
        <v>0</v>
      </c>
      <c r="G31" s="18">
        <f>+'Master Input'!AD28</f>
        <v>91.52</v>
      </c>
      <c r="H31" s="18">
        <f>+'Master Input'!AE28</f>
        <v>91.52</v>
      </c>
      <c r="I31" s="28">
        <f t="shared" si="9"/>
        <v>0</v>
      </c>
      <c r="K31" s="10">
        <f>+'Master Input'!BF28</f>
        <v>2</v>
      </c>
      <c r="L31" s="18">
        <f>+'Master Input'!BG28</f>
        <v>95.1</v>
      </c>
      <c r="M31" s="18">
        <f>+'Master Input'!BH28</f>
        <v>97.1</v>
      </c>
      <c r="N31" s="28">
        <f t="shared" si="10"/>
        <v>8.17736185383243</v>
      </c>
      <c r="P31" s="10">
        <f>+'Master Input'!CI28</f>
        <v>2</v>
      </c>
      <c r="Q31" s="18">
        <f>+'Master Input'!CJ28</f>
        <v>97.61</v>
      </c>
      <c r="R31" s="18">
        <f>+'Master Input'!CK28</f>
        <v>99.61</v>
      </c>
      <c r="S31" s="28">
        <f t="shared" si="11"/>
        <v>12.642768291303847</v>
      </c>
      <c r="U31" s="10">
        <f>+'Master Input'!DL28</f>
        <v>52</v>
      </c>
      <c r="V31" s="18">
        <f>+'Master Input'!DM28</f>
        <v>89.2</v>
      </c>
      <c r="W31" s="18">
        <f>+'Master Input'!DN28</f>
        <v>141.2</v>
      </c>
      <c r="X31" s="28">
        <f t="shared" si="12"/>
        <v>64.64552238805967</v>
      </c>
      <c r="Z31" s="18">
        <f t="shared" si="0"/>
        <v>0</v>
      </c>
      <c r="AA31" s="18">
        <f t="shared" si="1"/>
        <v>6.9400433817120915</v>
      </c>
      <c r="AB31" s="21">
        <f>RANK(AA31,AA28:AA38,1)</f>
        <v>7</v>
      </c>
      <c r="AE31" s="17">
        <f t="shared" si="2"/>
        <v>64.64552238805967</v>
      </c>
      <c r="AF31" s="17">
        <f t="shared" si="3"/>
        <v>20.820130145136275</v>
      </c>
      <c r="AG31" s="17">
        <f t="shared" si="4"/>
        <v>0</v>
      </c>
    </row>
    <row r="32" spans="1:33" ht="12.75">
      <c r="A32" s="10" t="str">
        <f>+'Start List Day 1'!D31</f>
        <v>K1</v>
      </c>
      <c r="B32" s="10" t="str">
        <f>+'Start List Day 1'!E31</f>
        <v>Junior</v>
      </c>
      <c r="C32" s="10" t="str">
        <f>+'Start List Day 1'!B31</f>
        <v>Michael Tayler</v>
      </c>
      <c r="D32" s="10" t="str">
        <f>+'Start List Day 1'!C31</f>
        <v>ON</v>
      </c>
      <c r="F32" s="10">
        <f>+'Master Input'!AC29</f>
        <v>0</v>
      </c>
      <c r="G32" s="18">
        <f>+'Master Input'!AD29</f>
        <v>97.53</v>
      </c>
      <c r="H32" s="18">
        <f>+'Master Input'!AE29</f>
        <v>97.53</v>
      </c>
      <c r="I32" s="28">
        <f t="shared" si="9"/>
        <v>6.566870629370635</v>
      </c>
      <c r="K32" s="10">
        <f>+'Master Input'!BF29</f>
        <v>0</v>
      </c>
      <c r="L32" s="18">
        <f>+'Master Input'!BG29</f>
        <v>93.93</v>
      </c>
      <c r="M32" s="18">
        <f>+'Master Input'!BH29</f>
        <v>93.93</v>
      </c>
      <c r="N32" s="28">
        <f t="shared" si="10"/>
        <v>4.645721925133691</v>
      </c>
      <c r="P32" s="10">
        <f>+'Master Input'!CI29</f>
        <v>52</v>
      </c>
      <c r="Q32" s="18">
        <f>+'Master Input'!CJ29</f>
        <v>94.28</v>
      </c>
      <c r="R32" s="18">
        <f>+'Master Input'!CK29</f>
        <v>146.28</v>
      </c>
      <c r="S32" s="28">
        <f t="shared" si="11"/>
        <v>65.41897546081645</v>
      </c>
      <c r="U32" s="10">
        <f>+'Master Input'!DL29</f>
        <v>50</v>
      </c>
      <c r="V32" s="18">
        <f>+'Master Input'!DM29</f>
        <v>96.38</v>
      </c>
      <c r="W32" s="18">
        <f>+'Master Input'!DN29</f>
        <v>146.38</v>
      </c>
      <c r="X32" s="28">
        <f t="shared" si="12"/>
        <v>70.68563432835819</v>
      </c>
      <c r="Z32" s="18">
        <f t="shared" si="0"/>
        <v>4.645721925133691</v>
      </c>
      <c r="AA32" s="18">
        <f t="shared" si="1"/>
        <v>25.54385600510692</v>
      </c>
      <c r="AB32" s="21">
        <f>RANK(AA32,AA28:AA38,1)</f>
        <v>10</v>
      </c>
      <c r="AE32" s="17">
        <f t="shared" si="2"/>
        <v>70.68563432835819</v>
      </c>
      <c r="AF32" s="17">
        <f t="shared" si="3"/>
        <v>76.63156801532077</v>
      </c>
      <c r="AG32" s="17">
        <f t="shared" si="4"/>
        <v>4.645721925133691</v>
      </c>
    </row>
    <row r="33" spans="1:33" ht="12.75">
      <c r="A33" s="10" t="str">
        <f>+'Start List Day 1'!D32</f>
        <v>K1</v>
      </c>
      <c r="B33" s="10" t="str">
        <f>+'Start List Day 1'!E32</f>
        <v>Senior</v>
      </c>
      <c r="C33" s="10" t="str">
        <f>+'Start List Day 1'!B32</f>
        <v>Paul Manning-Hunter</v>
      </c>
      <c r="D33" s="10" t="str">
        <f>+'Start List Day 1'!C32</f>
        <v>AB</v>
      </c>
      <c r="F33" s="10">
        <f>+'Master Input'!AC30</f>
        <v>102</v>
      </c>
      <c r="G33" s="18">
        <f>+'Master Input'!AD30</f>
        <v>95.99</v>
      </c>
      <c r="H33" s="18">
        <f>+'Master Input'!AE30</f>
        <v>197.99</v>
      </c>
      <c r="I33" s="28">
        <f t="shared" si="9"/>
        <v>116.3352272727273</v>
      </c>
      <c r="K33" s="10">
        <f>+'Master Input'!BF30</f>
        <v>0</v>
      </c>
      <c r="L33" s="18">
        <f>+'Master Input'!BG30</f>
        <v>93.75</v>
      </c>
      <c r="M33" s="18">
        <f>+'Master Input'!BH30</f>
        <v>93.75</v>
      </c>
      <c r="N33" s="28">
        <f t="shared" si="10"/>
        <v>4.445187165775395</v>
      </c>
      <c r="P33" s="10">
        <f>+'Master Input'!CI30</f>
        <v>0</v>
      </c>
      <c r="Q33" s="18">
        <f>+'Master Input'!CJ30</f>
        <v>92.7</v>
      </c>
      <c r="R33" s="18">
        <f>+'Master Input'!CK30</f>
        <v>92.7</v>
      </c>
      <c r="S33" s="28">
        <f t="shared" si="11"/>
        <v>4.828678050435368</v>
      </c>
      <c r="U33" s="10">
        <f>+'Master Input'!DL30</f>
        <v>0</v>
      </c>
      <c r="V33" s="18">
        <f>+'Master Input'!DM30</f>
        <v>86.33</v>
      </c>
      <c r="W33" s="18">
        <f>+'Master Input'!DN30</f>
        <v>86.33</v>
      </c>
      <c r="X33" s="28">
        <f t="shared" si="12"/>
        <v>0.6646455223880517</v>
      </c>
      <c r="Z33" s="18">
        <f t="shared" si="0"/>
        <v>0.6646455223880517</v>
      </c>
      <c r="AA33" s="18">
        <f t="shared" si="1"/>
        <v>3.312836912866274</v>
      </c>
      <c r="AB33" s="21">
        <f>RANK(AA33,AA28:AA38,1)</f>
        <v>5</v>
      </c>
      <c r="AE33" s="17">
        <f t="shared" si="2"/>
        <v>116.3352272727273</v>
      </c>
      <c r="AF33" s="17">
        <f t="shared" si="3"/>
        <v>9.938510738598822</v>
      </c>
      <c r="AG33" s="17">
        <f t="shared" si="4"/>
        <v>0.6646455223880517</v>
      </c>
    </row>
    <row r="34" spans="1:33" ht="12.75">
      <c r="A34" s="10" t="str">
        <f>+'Start List Day 1'!D33</f>
        <v>K1</v>
      </c>
      <c r="B34" s="10" t="str">
        <f>+'Start List Day 1'!E33</f>
        <v>Senior</v>
      </c>
      <c r="C34" s="10" t="str">
        <f>+'Start List Day 1'!B33</f>
        <v>Pierre Levesque</v>
      </c>
      <c r="D34" s="10" t="str">
        <f>+'Start List Day 1'!C33</f>
        <v>QC</v>
      </c>
      <c r="F34" s="10">
        <f>+'Master Input'!AC31</f>
        <v>0</v>
      </c>
      <c r="G34" s="18">
        <f>+'Master Input'!AD31</f>
        <v>97.96</v>
      </c>
      <c r="H34" s="18">
        <f>+'Master Input'!AE31</f>
        <v>97.96</v>
      </c>
      <c r="I34" s="28">
        <f t="shared" si="9"/>
        <v>7.036713286713285</v>
      </c>
      <c r="K34" s="10">
        <f>+'Master Input'!BF31</f>
        <v>0</v>
      </c>
      <c r="L34" s="18">
        <f>+'Master Input'!BG31</f>
        <v>91.84</v>
      </c>
      <c r="M34" s="18">
        <f>+'Master Input'!BH31</f>
        <v>91.84</v>
      </c>
      <c r="N34" s="28">
        <f t="shared" si="10"/>
        <v>2.317290552584668</v>
      </c>
      <c r="P34" s="10">
        <f>+'Master Input'!CI31</f>
        <v>2</v>
      </c>
      <c r="Q34" s="18">
        <f>+'Master Input'!CJ31</f>
        <v>93.71</v>
      </c>
      <c r="R34" s="18">
        <f>+'Master Input'!CK31</f>
        <v>95.71</v>
      </c>
      <c r="S34" s="28">
        <f t="shared" si="11"/>
        <v>8.232500282709472</v>
      </c>
      <c r="U34" s="10">
        <f>+'Master Input'!DL31</f>
        <v>100</v>
      </c>
      <c r="V34" s="18">
        <f>+'Master Input'!DM31</f>
        <v>88.92</v>
      </c>
      <c r="W34" s="18">
        <f>+'Master Input'!DN31</f>
        <v>188.92000000000002</v>
      </c>
      <c r="X34" s="28">
        <f t="shared" si="12"/>
        <v>120.28917910447763</v>
      </c>
      <c r="Z34" s="18">
        <f t="shared" si="0"/>
        <v>2.317290552584668</v>
      </c>
      <c r="AA34" s="18">
        <f t="shared" si="1"/>
        <v>5.862168040669142</v>
      </c>
      <c r="AB34" s="21">
        <f>RANK(AA34,AA28:AA38,1)</f>
        <v>6</v>
      </c>
      <c r="AE34" s="17">
        <f t="shared" si="2"/>
        <v>120.28917910447763</v>
      </c>
      <c r="AF34" s="17">
        <f t="shared" si="3"/>
        <v>17.586504122007426</v>
      </c>
      <c r="AG34" s="17">
        <f t="shared" si="4"/>
        <v>2.317290552584668</v>
      </c>
    </row>
    <row r="35" spans="1:33" ht="12.75">
      <c r="A35" s="10" t="str">
        <f>+'Start List Day 1'!D34</f>
        <v>K1</v>
      </c>
      <c r="B35" s="10" t="str">
        <f>+'Start List Day 1'!E34</f>
        <v>Senior</v>
      </c>
      <c r="C35" s="10" t="str">
        <f>+'Start List Day 1'!B34</f>
        <v>Nathan Davis</v>
      </c>
      <c r="D35" s="10" t="str">
        <f>+'Start List Day 1'!C34</f>
        <v>ON</v>
      </c>
      <c r="F35" s="10">
        <f>+'Master Input'!AC32</f>
        <v>2</v>
      </c>
      <c r="G35" s="18">
        <f>+'Master Input'!AD32</f>
        <v>93.47</v>
      </c>
      <c r="H35" s="18">
        <f>+'Master Input'!AE32</f>
        <v>95.47</v>
      </c>
      <c r="I35" s="28">
        <f t="shared" si="9"/>
        <v>4.315996503496507</v>
      </c>
      <c r="K35" s="10">
        <f>+'Master Input'!BF32</f>
        <v>0</v>
      </c>
      <c r="L35" s="18">
        <f>+'Master Input'!BG32</f>
        <v>91.4</v>
      </c>
      <c r="M35" s="18">
        <f>+'Master Input'!BH32</f>
        <v>91.4</v>
      </c>
      <c r="N35" s="28">
        <f t="shared" si="10"/>
        <v>1.8270944741532982</v>
      </c>
      <c r="P35" s="10">
        <f>+'Master Input'!CI32</f>
        <v>0</v>
      </c>
      <c r="Q35" s="18">
        <f>+'Master Input'!CJ32</f>
        <v>93.62</v>
      </c>
      <c r="R35" s="18">
        <f>+'Master Input'!CK32</f>
        <v>93.62</v>
      </c>
      <c r="S35" s="28">
        <f t="shared" si="11"/>
        <v>5.869048965283271</v>
      </c>
      <c r="U35" s="10">
        <f>+'Master Input'!DL32</f>
        <v>0</v>
      </c>
      <c r="V35" s="18">
        <f>+'Master Input'!DM32</f>
        <v>86.48</v>
      </c>
      <c r="W35" s="18">
        <f>+'Master Input'!DN32</f>
        <v>86.48</v>
      </c>
      <c r="X35" s="28">
        <f t="shared" si="12"/>
        <v>0.8395522388059687</v>
      </c>
      <c r="Z35" s="18">
        <f t="shared" si="0"/>
        <v>0.8395522388059687</v>
      </c>
      <c r="AA35" s="18">
        <f t="shared" si="1"/>
        <v>2.3275477388185912</v>
      </c>
      <c r="AB35" s="21">
        <f>RANK(AA35,AA28:AA38,1)</f>
        <v>4</v>
      </c>
      <c r="AE35" s="17">
        <f t="shared" si="2"/>
        <v>5.869048965283271</v>
      </c>
      <c r="AF35" s="17">
        <f t="shared" si="3"/>
        <v>6.982643216455774</v>
      </c>
      <c r="AG35" s="17">
        <f t="shared" si="4"/>
        <v>0.8395522388059687</v>
      </c>
    </row>
    <row r="36" spans="1:33" ht="12.75">
      <c r="A36" s="10" t="str">
        <f>+'Start List Day 1'!D35</f>
        <v>K1</v>
      </c>
      <c r="B36" s="10" t="str">
        <f>+'Start List Day 1'!E35</f>
        <v>Senior</v>
      </c>
      <c r="C36" s="10" t="str">
        <f>+'Start List Day 1'!B35</f>
        <v>Ben Hayward</v>
      </c>
      <c r="D36" s="10" t="str">
        <f>+'Start List Day 1'!C35</f>
        <v>AB</v>
      </c>
      <c r="F36" s="10">
        <f>+'Master Input'!AC33</f>
        <v>2</v>
      </c>
      <c r="G36" s="18">
        <f>+'Master Input'!AD33</f>
        <v>90.69</v>
      </c>
      <c r="H36" s="18">
        <f>+'Master Input'!AE33</f>
        <v>92.69</v>
      </c>
      <c r="I36" s="28">
        <f t="shared" si="9"/>
        <v>1.2784090909090928</v>
      </c>
      <c r="K36" s="10">
        <f>+'Master Input'!BF33</f>
        <v>0</v>
      </c>
      <c r="L36" s="18">
        <f>+'Master Input'!BG33</f>
        <v>91.77</v>
      </c>
      <c r="M36" s="18">
        <f>+'Master Input'!BH33</f>
        <v>91.77</v>
      </c>
      <c r="N36" s="28">
        <f t="shared" si="10"/>
        <v>2.2393048128342143</v>
      </c>
      <c r="P36" s="10">
        <f>+'Master Input'!CI33</f>
        <v>6</v>
      </c>
      <c r="Q36" s="18">
        <f>+'Master Input'!CJ33</f>
        <v>93.23</v>
      </c>
      <c r="R36" s="18">
        <f>+'Master Input'!CK33</f>
        <v>99.23</v>
      </c>
      <c r="S36" s="28">
        <f t="shared" si="11"/>
        <v>12.213049869953633</v>
      </c>
      <c r="U36" s="10">
        <f>+'Master Input'!DL33</f>
        <v>0</v>
      </c>
      <c r="V36" s="18">
        <f>+'Master Input'!DM33</f>
        <v>88.34</v>
      </c>
      <c r="W36" s="18">
        <f>+'Master Input'!DN33</f>
        <v>88.34</v>
      </c>
      <c r="X36" s="28">
        <f t="shared" si="12"/>
        <v>3.0083955223880574</v>
      </c>
      <c r="Z36" s="18">
        <f t="shared" si="0"/>
        <v>1.2784090909090928</v>
      </c>
      <c r="AA36" s="18">
        <f t="shared" si="1"/>
        <v>2.1753698087104545</v>
      </c>
      <c r="AB36" s="21">
        <f>RANK(AA36,AA28:AA38,1)</f>
        <v>3</v>
      </c>
      <c r="AE36" s="17">
        <f t="shared" si="2"/>
        <v>12.213049869953633</v>
      </c>
      <c r="AF36" s="17">
        <f t="shared" si="3"/>
        <v>6.526109426131363</v>
      </c>
      <c r="AG36" s="17">
        <f t="shared" si="4"/>
        <v>1.2784090909090928</v>
      </c>
    </row>
    <row r="37" spans="1:33" ht="12.75">
      <c r="A37" s="10" t="str">
        <f>+'Start List Day 1'!D36</f>
        <v>K1</v>
      </c>
      <c r="B37" s="10" t="str">
        <f>+'Start List Day 1'!E36</f>
        <v>Senior</v>
      </c>
      <c r="C37" s="10" t="str">
        <f>+'Start List Day 1'!B36</f>
        <v>John Hastings</v>
      </c>
      <c r="D37" s="10" t="str">
        <f>+'Start List Day 1'!C36</f>
        <v>ON</v>
      </c>
      <c r="F37" s="10">
        <f>+'Master Input'!AC34</f>
        <v>0</v>
      </c>
      <c r="G37" s="18">
        <f>+'Master Input'!AD34</f>
        <v>91.86</v>
      </c>
      <c r="H37" s="18">
        <f>+'Master Input'!AE34</f>
        <v>91.86</v>
      </c>
      <c r="I37" s="28">
        <f t="shared" si="9"/>
        <v>0.37150349650350023</v>
      </c>
      <c r="K37" s="10">
        <f>+'Master Input'!BF34</f>
        <v>0</v>
      </c>
      <c r="L37" s="18">
        <f>+'Master Input'!BG34</f>
        <v>89.76</v>
      </c>
      <c r="M37" s="18">
        <f>+'Master Input'!BH34</f>
        <v>89.76</v>
      </c>
      <c r="N37" s="28">
        <f t="shared" si="10"/>
        <v>0</v>
      </c>
      <c r="P37" s="10">
        <f>+'Master Input'!CI34</f>
        <v>0</v>
      </c>
      <c r="Q37" s="18">
        <f>+'Master Input'!CJ34</f>
        <v>88.43</v>
      </c>
      <c r="R37" s="18">
        <f>+'Master Input'!CK34</f>
        <v>88.43</v>
      </c>
      <c r="S37" s="28">
        <f t="shared" si="11"/>
        <v>0</v>
      </c>
      <c r="U37" s="10">
        <f>+'Master Input'!DL34</f>
        <v>4</v>
      </c>
      <c r="V37" s="18">
        <f>+'Master Input'!DM34</f>
        <v>87.94</v>
      </c>
      <c r="W37" s="18">
        <f>+'Master Input'!DN34</f>
        <v>91.94</v>
      </c>
      <c r="X37" s="28">
        <f t="shared" si="12"/>
        <v>7.206156716417901</v>
      </c>
      <c r="Z37" s="18">
        <f t="shared" si="0"/>
        <v>0</v>
      </c>
      <c r="AA37" s="18">
        <f t="shared" si="1"/>
        <v>0.12383449883450008</v>
      </c>
      <c r="AB37" s="21">
        <f>RANK(AA37,AA28:AA38,1)</f>
        <v>1</v>
      </c>
      <c r="AE37" s="17">
        <f t="shared" si="2"/>
        <v>7.206156716417901</v>
      </c>
      <c r="AF37" s="17">
        <f t="shared" si="3"/>
        <v>0.37150349650350023</v>
      </c>
      <c r="AG37" s="17">
        <f t="shared" si="4"/>
        <v>0</v>
      </c>
    </row>
    <row r="38" spans="1:33" ht="12.75">
      <c r="A38" s="10" t="str">
        <f>+'Start List Day 1'!D37</f>
        <v>K1</v>
      </c>
      <c r="B38" s="10" t="str">
        <f>+'Start List Day 1'!E37</f>
        <v>Senior</v>
      </c>
      <c r="C38" s="10" t="str">
        <f>+'Start List Day 1'!B37</f>
        <v>David Ford</v>
      </c>
      <c r="D38" s="10" t="str">
        <f>+'Start List Day 1'!C37</f>
        <v>BC</v>
      </c>
      <c r="F38" s="10">
        <f>+'Master Input'!AC35</f>
        <v>0</v>
      </c>
      <c r="G38" s="18">
        <f>+'Master Input'!AD35</f>
        <v>93.68</v>
      </c>
      <c r="H38" s="18">
        <f>+'Master Input'!AE35</f>
        <v>93.68</v>
      </c>
      <c r="I38" s="28">
        <f t="shared" si="9"/>
        <v>2.360139860139872</v>
      </c>
      <c r="K38" s="10">
        <f>+'Master Input'!BF35</f>
        <v>0</v>
      </c>
      <c r="L38" s="18">
        <f>+'Master Input'!BG35</f>
        <v>91.45</v>
      </c>
      <c r="M38" s="18">
        <f>+'Master Input'!BH35</f>
        <v>91.45</v>
      </c>
      <c r="N38" s="28">
        <f t="shared" si="10"/>
        <v>1.882798573975042</v>
      </c>
      <c r="P38" s="10">
        <f>+'Master Input'!CI35</f>
        <v>0</v>
      </c>
      <c r="Q38" s="18">
        <f>+'Master Input'!CJ35</f>
        <v>88.93</v>
      </c>
      <c r="R38" s="18">
        <f>+'Master Input'!CK35</f>
        <v>88.93</v>
      </c>
      <c r="S38" s="28">
        <f t="shared" si="11"/>
        <v>0.5654189754608164</v>
      </c>
      <c r="U38" s="10">
        <f>+'Master Input'!DL35</f>
        <v>2</v>
      </c>
      <c r="V38" s="18">
        <f>+'Master Input'!DM35</f>
        <v>83.76</v>
      </c>
      <c r="W38" s="18">
        <f>+'Master Input'!DN35</f>
        <v>85.76</v>
      </c>
      <c r="X38" s="28">
        <f t="shared" si="12"/>
        <v>0</v>
      </c>
      <c r="Z38" s="18">
        <f t="shared" si="0"/>
        <v>0</v>
      </c>
      <c r="AA38" s="18">
        <f t="shared" si="1"/>
        <v>0.8160725164786192</v>
      </c>
      <c r="AB38" s="21">
        <f>RANK(AA38,AA28:AA38,1)</f>
        <v>2</v>
      </c>
      <c r="AE38" s="17">
        <f t="shared" si="2"/>
        <v>2.360139860139872</v>
      </c>
      <c r="AF38" s="17">
        <f t="shared" si="3"/>
        <v>2.448217549435858</v>
      </c>
      <c r="AG38" s="17">
        <f t="shared" si="4"/>
        <v>0</v>
      </c>
    </row>
    <row r="41" spans="6:23" ht="12.75">
      <c r="F41" t="s">
        <v>69</v>
      </c>
      <c r="H41" s="17">
        <f>MIN(H9:H38)</f>
        <v>91.52</v>
      </c>
      <c r="K41" t="s">
        <v>70</v>
      </c>
      <c r="M41" s="17">
        <f>MIN(M9:M38)</f>
        <v>89.76</v>
      </c>
      <c r="P41" t="s">
        <v>73</v>
      </c>
      <c r="R41" s="17">
        <f>MIN(R9:R38)</f>
        <v>88.43</v>
      </c>
      <c r="U41" t="s">
        <v>74</v>
      </c>
      <c r="W41" s="17">
        <f>MIN(W9:W38)</f>
        <v>85.76</v>
      </c>
    </row>
  </sheetData>
  <mergeCells count="4">
    <mergeCell ref="F7:I7"/>
    <mergeCell ref="K7:N7"/>
    <mergeCell ref="P7:S7"/>
    <mergeCell ref="U7:X7"/>
  </mergeCells>
  <printOptions/>
  <pageMargins left="0.7500000000000001" right="0.7500000000000001" top="1" bottom="1" header="0.5" footer="0.5"/>
  <pageSetup fitToHeight="1" fitToWidth="1" orientation="landscape" paperSize="9" scale="71"/>
  <headerFooter alignWithMargins="0">
    <oddHeader>&amp;C&amp;"Verdana,Bold"&amp;14Canadian National
Senior Team Trials
&amp;"Verdana,Regular"&amp;10
May 22/23 2010
&amp;"Verdana,Bold"&amp;12Final Results&amp;R&amp;G</oddHeader>
    <oddFooter>&amp;L&amp;G&amp;C&amp;G&amp;R&amp;G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I18" sqref="I18"/>
    </sheetView>
  </sheetViews>
  <sheetFormatPr defaultColWidth="11.00390625" defaultRowHeight="12.75"/>
  <cols>
    <col min="1" max="1" width="6.125" style="0" customWidth="1"/>
    <col min="2" max="2" width="18.25390625" style="0" customWidth="1"/>
    <col min="3" max="3" width="7.375" style="0" customWidth="1"/>
    <col min="4" max="4" width="6.00390625" style="0" customWidth="1"/>
    <col min="5" max="5" width="8.125" style="0" customWidth="1"/>
    <col min="6" max="6" width="7.75390625" style="0" customWidth="1"/>
    <col min="7" max="7" width="8.00390625" style="0" customWidth="1"/>
  </cols>
  <sheetData>
    <row r="1" ht="19.5">
      <c r="A1" s="1" t="s">
        <v>14</v>
      </c>
    </row>
    <row r="2" ht="15.75">
      <c r="A2" s="2" t="s">
        <v>18</v>
      </c>
    </row>
    <row r="3" ht="15.75">
      <c r="A3" s="2"/>
    </row>
    <row r="4" ht="12.75">
      <c r="F4" s="4" t="s">
        <v>15</v>
      </c>
    </row>
    <row r="5" spans="1:9" ht="12.75">
      <c r="A5" s="3" t="s">
        <v>20</v>
      </c>
      <c r="B5" s="3" t="s">
        <v>43</v>
      </c>
      <c r="C5" s="3" t="s">
        <v>21</v>
      </c>
      <c r="D5" s="3" t="s">
        <v>22</v>
      </c>
      <c r="E5" s="3" t="s">
        <v>23</v>
      </c>
      <c r="F5" s="3" t="s">
        <v>30</v>
      </c>
      <c r="G5" s="3" t="s">
        <v>17</v>
      </c>
      <c r="I5" s="3" t="s">
        <v>82</v>
      </c>
    </row>
    <row r="6" spans="1:9" ht="12.75">
      <c r="A6">
        <v>27</v>
      </c>
      <c r="B6" t="s">
        <v>80</v>
      </c>
      <c r="C6" t="s">
        <v>42</v>
      </c>
      <c r="D6" t="s">
        <v>81</v>
      </c>
      <c r="E6" t="s">
        <v>60</v>
      </c>
      <c r="F6" s="3"/>
      <c r="G6" s="3"/>
      <c r="I6" t="s">
        <v>83</v>
      </c>
    </row>
    <row r="7" spans="6:7" ht="12.75">
      <c r="F7" s="3"/>
      <c r="G7" s="3"/>
    </row>
    <row r="8" spans="1:9" ht="12.75">
      <c r="A8">
        <v>26</v>
      </c>
      <c r="B8" t="s">
        <v>84</v>
      </c>
      <c r="C8" t="s">
        <v>85</v>
      </c>
      <c r="D8" t="s">
        <v>86</v>
      </c>
      <c r="E8" t="s">
        <v>60</v>
      </c>
      <c r="F8" s="22">
        <v>0.4166666666666667</v>
      </c>
      <c r="G8" s="22">
        <v>0.08333333333333333</v>
      </c>
      <c r="I8" s="3"/>
    </row>
    <row r="9" spans="1:7" ht="12.75">
      <c r="A9">
        <v>25</v>
      </c>
      <c r="B9" t="s">
        <v>87</v>
      </c>
      <c r="C9" t="s">
        <v>58</v>
      </c>
      <c r="D9" t="s">
        <v>86</v>
      </c>
      <c r="E9" t="s">
        <v>60</v>
      </c>
      <c r="F9" s="22">
        <v>0.41805555555555557</v>
      </c>
      <c r="G9" s="22">
        <v>0.08472222222222221</v>
      </c>
    </row>
    <row r="10" spans="1:7" ht="12.75">
      <c r="A10">
        <v>24</v>
      </c>
      <c r="B10" t="s">
        <v>88</v>
      </c>
      <c r="C10" t="s">
        <v>89</v>
      </c>
      <c r="D10" t="s">
        <v>86</v>
      </c>
      <c r="E10" t="s">
        <v>60</v>
      </c>
      <c r="F10" s="22">
        <v>0.41944444444444445</v>
      </c>
      <c r="G10" s="22">
        <v>0.08611111111111112</v>
      </c>
    </row>
    <row r="11" spans="6:7" ht="12.75">
      <c r="F11" s="22"/>
      <c r="G11" s="22"/>
    </row>
    <row r="12" spans="1:7" ht="12.75">
      <c r="A12">
        <v>23</v>
      </c>
      <c r="B12" t="s">
        <v>90</v>
      </c>
      <c r="C12" t="s">
        <v>89</v>
      </c>
      <c r="D12" t="s">
        <v>91</v>
      </c>
      <c r="E12" t="s">
        <v>60</v>
      </c>
      <c r="F12" s="22">
        <v>0.420833333333333</v>
      </c>
      <c r="G12" s="22">
        <v>0.08750000000000001</v>
      </c>
    </row>
    <row r="13" ht="12.75">
      <c r="F13" s="22"/>
    </row>
    <row r="14" spans="1:7" ht="12.75">
      <c r="A14">
        <v>22</v>
      </c>
      <c r="B14" t="s">
        <v>92</v>
      </c>
      <c r="C14" t="s">
        <v>85</v>
      </c>
      <c r="D14" t="s">
        <v>93</v>
      </c>
      <c r="E14" t="s">
        <v>60</v>
      </c>
      <c r="F14" s="22">
        <v>0.422222222222222</v>
      </c>
      <c r="G14" s="22">
        <v>0.08888888888888889</v>
      </c>
    </row>
    <row r="15" spans="1:7" ht="12.75">
      <c r="A15">
        <v>21</v>
      </c>
      <c r="B15" t="s">
        <v>94</v>
      </c>
      <c r="C15" t="s">
        <v>58</v>
      </c>
      <c r="D15" t="s">
        <v>93</v>
      </c>
      <c r="E15" t="s">
        <v>60</v>
      </c>
      <c r="F15" s="22">
        <v>0.423611111111111</v>
      </c>
      <c r="G15" s="22">
        <v>0.09027777777777778</v>
      </c>
    </row>
    <row r="16" spans="6:7" ht="12.75">
      <c r="F16" s="22"/>
      <c r="G16" s="22"/>
    </row>
    <row r="17" spans="1:7" ht="12.75">
      <c r="A17">
        <v>20</v>
      </c>
      <c r="B17" t="s">
        <v>95</v>
      </c>
      <c r="C17" t="s">
        <v>58</v>
      </c>
      <c r="D17" t="s">
        <v>59</v>
      </c>
      <c r="E17" t="s">
        <v>60</v>
      </c>
      <c r="F17" s="22">
        <v>0.425</v>
      </c>
      <c r="G17" s="22">
        <v>0.09166666666666667</v>
      </c>
    </row>
    <row r="18" spans="1:7" ht="12.75">
      <c r="A18">
        <v>19</v>
      </c>
      <c r="B18" t="s">
        <v>96</v>
      </c>
      <c r="C18" t="s">
        <v>85</v>
      </c>
      <c r="D18" t="s">
        <v>59</v>
      </c>
      <c r="E18" t="s">
        <v>41</v>
      </c>
      <c r="F18" s="22">
        <v>0.426388888888889</v>
      </c>
      <c r="G18" s="22">
        <v>0.09305555555555556</v>
      </c>
    </row>
    <row r="19" spans="1:7" ht="12.75">
      <c r="A19">
        <v>18</v>
      </c>
      <c r="B19" t="s">
        <v>97</v>
      </c>
      <c r="C19" t="s">
        <v>42</v>
      </c>
      <c r="D19" t="s">
        <v>59</v>
      </c>
      <c r="E19" t="s">
        <v>60</v>
      </c>
      <c r="F19" s="22">
        <v>0.427777777777778</v>
      </c>
      <c r="G19" s="22">
        <v>0.09444444444444444</v>
      </c>
    </row>
    <row r="20" spans="1:7" ht="12.75">
      <c r="A20">
        <v>17</v>
      </c>
      <c r="B20" t="s">
        <v>98</v>
      </c>
      <c r="C20" t="s">
        <v>58</v>
      </c>
      <c r="D20" t="s">
        <v>59</v>
      </c>
      <c r="E20" t="s">
        <v>60</v>
      </c>
      <c r="F20" s="22">
        <v>0.429166666666667</v>
      </c>
      <c r="G20" s="22">
        <v>0.0958333333333333</v>
      </c>
    </row>
    <row r="21" spans="1:7" ht="12.75">
      <c r="A21">
        <v>16</v>
      </c>
      <c r="B21" t="s">
        <v>99</v>
      </c>
      <c r="C21" t="s">
        <v>58</v>
      </c>
      <c r="D21" t="s">
        <v>102</v>
      </c>
      <c r="E21" t="s">
        <v>60</v>
      </c>
      <c r="F21" s="22">
        <v>0.430555555555556</v>
      </c>
      <c r="G21" s="22">
        <v>0.0972222222222222</v>
      </c>
    </row>
    <row r="22" spans="1:7" ht="12.75">
      <c r="A22">
        <v>15</v>
      </c>
      <c r="B22" t="s">
        <v>103</v>
      </c>
      <c r="C22" t="s">
        <v>58</v>
      </c>
      <c r="D22" t="s">
        <v>59</v>
      </c>
      <c r="E22" t="s">
        <v>60</v>
      </c>
      <c r="F22" s="22">
        <v>0.431944444444444</v>
      </c>
      <c r="G22" s="22">
        <v>0.0986111111111111</v>
      </c>
    </row>
    <row r="23" spans="1:7" ht="12.75">
      <c r="A23">
        <v>14</v>
      </c>
      <c r="B23" t="s">
        <v>104</v>
      </c>
      <c r="C23" t="s">
        <v>42</v>
      </c>
      <c r="D23" t="s">
        <v>59</v>
      </c>
      <c r="E23" t="s">
        <v>41</v>
      </c>
      <c r="F23" s="22">
        <v>0.433333333333333</v>
      </c>
      <c r="G23" s="22">
        <v>0.1</v>
      </c>
    </row>
    <row r="24" spans="1:7" ht="12.75">
      <c r="A24">
        <v>13</v>
      </c>
      <c r="B24" t="s">
        <v>105</v>
      </c>
      <c r="C24" t="s">
        <v>58</v>
      </c>
      <c r="D24" t="s">
        <v>59</v>
      </c>
      <c r="E24" t="s">
        <v>60</v>
      </c>
      <c r="F24" s="22">
        <v>0.434722222222222</v>
      </c>
      <c r="G24" s="22">
        <v>0.101388888888889</v>
      </c>
    </row>
    <row r="25" spans="1:7" ht="12.75">
      <c r="A25">
        <v>12</v>
      </c>
      <c r="B25" t="s">
        <v>0</v>
      </c>
      <c r="C25" t="s">
        <v>85</v>
      </c>
      <c r="D25" t="s">
        <v>59</v>
      </c>
      <c r="E25" t="s">
        <v>60</v>
      </c>
      <c r="F25" s="22">
        <v>0.436111111111111</v>
      </c>
      <c r="G25" s="22">
        <v>0.102777777777778</v>
      </c>
    </row>
    <row r="26" spans="6:7" ht="12.75">
      <c r="F26" s="22"/>
      <c r="G26" s="22"/>
    </row>
    <row r="27" spans="1:7" ht="12.75">
      <c r="A27">
        <v>11</v>
      </c>
      <c r="B27" t="s">
        <v>1</v>
      </c>
      <c r="C27" t="s">
        <v>42</v>
      </c>
      <c r="D27" t="s">
        <v>40</v>
      </c>
      <c r="E27" t="s">
        <v>60</v>
      </c>
      <c r="F27" s="22">
        <v>0.4375</v>
      </c>
      <c r="G27" s="22">
        <v>0.104166666666667</v>
      </c>
    </row>
    <row r="28" spans="1:7" ht="12.75">
      <c r="A28">
        <v>10</v>
      </c>
      <c r="B28" t="s">
        <v>2</v>
      </c>
      <c r="C28" t="s">
        <v>89</v>
      </c>
      <c r="D28" t="s">
        <v>101</v>
      </c>
      <c r="E28" t="s">
        <v>60</v>
      </c>
      <c r="F28" s="22">
        <v>0.438888888888889</v>
      </c>
      <c r="G28" s="22">
        <v>0.105555555555556</v>
      </c>
    </row>
    <row r="29" spans="1:7" ht="12.75">
      <c r="A29">
        <v>9</v>
      </c>
      <c r="B29" t="s">
        <v>3</v>
      </c>
      <c r="C29" t="s">
        <v>89</v>
      </c>
      <c r="D29" t="s">
        <v>100</v>
      </c>
      <c r="E29" t="s">
        <v>60</v>
      </c>
      <c r="F29" s="22">
        <v>0.440277777777778</v>
      </c>
      <c r="G29" s="22">
        <v>0.106944444444444</v>
      </c>
    </row>
    <row r="30" spans="1:7" ht="12.75">
      <c r="A30">
        <v>8</v>
      </c>
      <c r="B30" t="s">
        <v>4</v>
      </c>
      <c r="C30" t="s">
        <v>85</v>
      </c>
      <c r="D30" t="s">
        <v>100</v>
      </c>
      <c r="E30" t="s">
        <v>60</v>
      </c>
      <c r="F30" s="22">
        <v>0.441666666666667</v>
      </c>
      <c r="G30" s="22">
        <v>0.108333333333333</v>
      </c>
    </row>
    <row r="31" spans="1:7" ht="12.75">
      <c r="A31">
        <v>7</v>
      </c>
      <c r="B31" t="s">
        <v>5</v>
      </c>
      <c r="C31" t="s">
        <v>58</v>
      </c>
      <c r="D31" t="s">
        <v>100</v>
      </c>
      <c r="E31" t="s">
        <v>13</v>
      </c>
      <c r="F31" s="22">
        <v>0.443055555555555</v>
      </c>
      <c r="G31" s="22">
        <v>0.109722222222222</v>
      </c>
    </row>
    <row r="32" spans="1:7" ht="12.75">
      <c r="A32">
        <v>6</v>
      </c>
      <c r="B32" t="s">
        <v>6</v>
      </c>
      <c r="C32" t="s">
        <v>85</v>
      </c>
      <c r="D32" t="s">
        <v>100</v>
      </c>
      <c r="E32" t="s">
        <v>60</v>
      </c>
      <c r="F32" s="22">
        <v>0.444444444444444</v>
      </c>
      <c r="G32" s="22">
        <v>0.111111111111111</v>
      </c>
    </row>
    <row r="33" spans="1:7" ht="12.75">
      <c r="A33">
        <v>5</v>
      </c>
      <c r="B33" t="s">
        <v>7</v>
      </c>
      <c r="C33" t="s">
        <v>89</v>
      </c>
      <c r="D33" t="s">
        <v>100</v>
      </c>
      <c r="E33" t="s">
        <v>60</v>
      </c>
      <c r="F33" s="22">
        <v>0.445833333333333</v>
      </c>
      <c r="G33" s="22">
        <v>0.1125</v>
      </c>
    </row>
    <row r="34" spans="1:7" ht="12.75">
      <c r="A34">
        <v>4</v>
      </c>
      <c r="B34" t="s">
        <v>8</v>
      </c>
      <c r="C34" t="s">
        <v>58</v>
      </c>
      <c r="D34" t="s">
        <v>100</v>
      </c>
      <c r="E34" t="s">
        <v>60</v>
      </c>
      <c r="F34" s="22">
        <v>0.447222222222222</v>
      </c>
      <c r="G34" s="22">
        <v>0.113888888888889</v>
      </c>
    </row>
    <row r="35" spans="1:7" ht="12.75">
      <c r="A35">
        <v>3</v>
      </c>
      <c r="B35" t="s">
        <v>9</v>
      </c>
      <c r="C35" t="s">
        <v>85</v>
      </c>
      <c r="D35" t="s">
        <v>100</v>
      </c>
      <c r="E35" t="s">
        <v>60</v>
      </c>
      <c r="F35" s="22">
        <v>0.448611111111111</v>
      </c>
      <c r="G35" s="22">
        <v>0.115277777777778</v>
      </c>
    </row>
    <row r="36" spans="1:7" ht="12.75">
      <c r="A36">
        <v>2</v>
      </c>
      <c r="B36" t="s">
        <v>10</v>
      </c>
      <c r="C36" t="s">
        <v>58</v>
      </c>
      <c r="D36" t="s">
        <v>100</v>
      </c>
      <c r="E36" t="s">
        <v>60</v>
      </c>
      <c r="F36" s="22">
        <v>0.45</v>
      </c>
      <c r="G36" s="22">
        <v>0.116666666666667</v>
      </c>
    </row>
    <row r="37" spans="1:7" ht="12.75">
      <c r="A37">
        <v>1</v>
      </c>
      <c r="B37" t="s">
        <v>11</v>
      </c>
      <c r="C37" t="s">
        <v>42</v>
      </c>
      <c r="D37" t="s">
        <v>100</v>
      </c>
      <c r="E37" t="s">
        <v>60</v>
      </c>
      <c r="F37" s="22">
        <v>0.451388888888889</v>
      </c>
      <c r="G37" s="22">
        <v>0.118055555555555</v>
      </c>
    </row>
    <row r="38" spans="6:7" ht="12.75">
      <c r="F38" s="22"/>
      <c r="G38" s="22"/>
    </row>
    <row r="39" ht="12.75">
      <c r="G39" s="22"/>
    </row>
  </sheetData>
  <printOptions/>
  <pageMargins left="0.7500000000000001" right="0.7500000000000001" top="1" bottom="1" header="0.5" footer="0.5"/>
  <pageSetup fitToHeight="1" fitToWidth="1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37"/>
  <sheetViews>
    <sheetView workbookViewId="0" topLeftCell="A2">
      <pane xSplit="3" topLeftCell="CL1" activePane="topRight" state="frozen"/>
      <selection pane="topLeft" activeCell="A1" sqref="A1"/>
      <selection pane="topRight" activeCell="DC18" sqref="DC18"/>
    </sheetView>
  </sheetViews>
  <sheetFormatPr defaultColWidth="11.00390625" defaultRowHeight="12.75"/>
  <cols>
    <col min="1" max="2" width="5.125" style="0" customWidth="1"/>
    <col min="3" max="3" width="20.75390625" style="0" customWidth="1"/>
    <col min="4" max="28" width="3.25390625" style="0" customWidth="1"/>
    <col min="29" max="29" width="9.00390625" style="0" customWidth="1"/>
    <col min="30" max="30" width="7.75390625" style="0" customWidth="1"/>
    <col min="31" max="31" width="8.875" style="0" customWidth="1"/>
    <col min="32" max="32" width="3.875" style="0" customWidth="1"/>
    <col min="33" max="57" width="3.25390625" style="0" customWidth="1"/>
    <col min="58" max="58" width="8.625" style="0" customWidth="1"/>
    <col min="59" max="59" width="8.375" style="0" customWidth="1"/>
    <col min="60" max="60" width="8.75390625" style="0" customWidth="1"/>
    <col min="62" max="86" width="3.25390625" style="0" customWidth="1"/>
    <col min="87" max="87" width="9.00390625" style="0" customWidth="1"/>
    <col min="88" max="88" width="7.75390625" style="0" customWidth="1"/>
    <col min="89" max="89" width="8.375" style="0" customWidth="1"/>
    <col min="91" max="115" width="3.25390625" style="0" customWidth="1"/>
    <col min="116" max="116" width="9.125" style="0" customWidth="1"/>
    <col min="117" max="117" width="8.375" style="0" customWidth="1"/>
    <col min="118" max="118" width="8.75390625" style="0" customWidth="1"/>
  </cols>
  <sheetData>
    <row r="1" ht="12.75">
      <c r="A1" t="s">
        <v>52</v>
      </c>
    </row>
    <row r="2" spans="4:103" ht="13.5" customHeight="1">
      <c r="D2" s="5"/>
      <c r="P2" s="3" t="s">
        <v>28</v>
      </c>
      <c r="AS2" s="3" t="s">
        <v>29</v>
      </c>
      <c r="BV2" s="3" t="s">
        <v>30</v>
      </c>
      <c r="CY2" s="3" t="s">
        <v>31</v>
      </c>
    </row>
    <row r="3" spans="1:118" ht="24.75" customHeight="1">
      <c r="A3" s="3" t="s">
        <v>32</v>
      </c>
      <c r="B3" s="3" t="s">
        <v>33</v>
      </c>
      <c r="C3" s="6" t="s">
        <v>34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24">
        <v>20</v>
      </c>
      <c r="X3" s="24">
        <v>21</v>
      </c>
      <c r="Y3" s="24">
        <v>22</v>
      </c>
      <c r="Z3" s="24">
        <v>23</v>
      </c>
      <c r="AA3" s="24">
        <v>24</v>
      </c>
      <c r="AB3" s="24">
        <v>25</v>
      </c>
      <c r="AC3" s="7" t="s">
        <v>37</v>
      </c>
      <c r="AD3" s="6" t="s">
        <v>38</v>
      </c>
      <c r="AE3" s="7" t="s">
        <v>39</v>
      </c>
      <c r="AF3" s="3"/>
      <c r="AG3" s="3">
        <v>1</v>
      </c>
      <c r="AH3" s="3">
        <v>2</v>
      </c>
      <c r="AI3" s="3">
        <v>3</v>
      </c>
      <c r="AJ3" s="3">
        <v>4</v>
      </c>
      <c r="AK3" s="3">
        <v>5</v>
      </c>
      <c r="AL3" s="3">
        <v>6</v>
      </c>
      <c r="AM3" s="3">
        <v>7</v>
      </c>
      <c r="AN3" s="3">
        <v>8</v>
      </c>
      <c r="AO3" s="3">
        <v>9</v>
      </c>
      <c r="AP3" s="3">
        <v>10</v>
      </c>
      <c r="AQ3" s="3">
        <v>11</v>
      </c>
      <c r="AR3" s="3">
        <v>12</v>
      </c>
      <c r="AS3" s="3">
        <v>13</v>
      </c>
      <c r="AT3" s="3">
        <v>14</v>
      </c>
      <c r="AU3" s="3">
        <v>15</v>
      </c>
      <c r="AV3" s="3">
        <v>16</v>
      </c>
      <c r="AW3" s="3">
        <v>17</v>
      </c>
      <c r="AX3" s="3">
        <v>18</v>
      </c>
      <c r="AY3" s="3">
        <v>19</v>
      </c>
      <c r="AZ3" s="24">
        <v>20</v>
      </c>
      <c r="BA3" s="24">
        <v>21</v>
      </c>
      <c r="BB3" s="24">
        <v>22</v>
      </c>
      <c r="BC3" s="24">
        <v>23</v>
      </c>
      <c r="BD3" s="24">
        <v>24</v>
      </c>
      <c r="BE3" s="24">
        <v>25</v>
      </c>
      <c r="BF3" s="7" t="s">
        <v>37</v>
      </c>
      <c r="BG3" s="6" t="s">
        <v>38</v>
      </c>
      <c r="BH3" s="7" t="s">
        <v>39</v>
      </c>
      <c r="BI3" s="3"/>
      <c r="BJ3" s="3">
        <v>1</v>
      </c>
      <c r="BK3" s="3">
        <v>2</v>
      </c>
      <c r="BL3" s="3">
        <v>3</v>
      </c>
      <c r="BM3" s="3">
        <v>4</v>
      </c>
      <c r="BN3" s="3">
        <v>5</v>
      </c>
      <c r="BO3" s="3">
        <v>6</v>
      </c>
      <c r="BP3" s="3">
        <v>7</v>
      </c>
      <c r="BQ3" s="3">
        <v>8</v>
      </c>
      <c r="BR3" s="3">
        <v>9</v>
      </c>
      <c r="BS3" s="3">
        <v>10</v>
      </c>
      <c r="BT3" s="3">
        <v>11</v>
      </c>
      <c r="BU3" s="3">
        <v>12</v>
      </c>
      <c r="BV3" s="3">
        <v>13</v>
      </c>
      <c r="BW3" s="3">
        <v>14</v>
      </c>
      <c r="BX3" s="3">
        <v>15</v>
      </c>
      <c r="BY3" s="3">
        <v>16</v>
      </c>
      <c r="BZ3" s="3">
        <v>17</v>
      </c>
      <c r="CA3" s="3">
        <v>18</v>
      </c>
      <c r="CB3" s="3">
        <v>19</v>
      </c>
      <c r="CC3" s="24">
        <v>20</v>
      </c>
      <c r="CD3" s="24">
        <v>21</v>
      </c>
      <c r="CE3" s="24">
        <v>22</v>
      </c>
      <c r="CF3" s="24">
        <v>23</v>
      </c>
      <c r="CG3" s="24">
        <v>24</v>
      </c>
      <c r="CH3" s="24">
        <v>25</v>
      </c>
      <c r="CI3" s="7" t="s">
        <v>37</v>
      </c>
      <c r="CJ3" s="6" t="s">
        <v>38</v>
      </c>
      <c r="CK3" s="7" t="s">
        <v>39</v>
      </c>
      <c r="CL3" s="3"/>
      <c r="CM3" s="3">
        <v>1</v>
      </c>
      <c r="CN3" s="3">
        <v>2</v>
      </c>
      <c r="CO3" s="3">
        <v>3</v>
      </c>
      <c r="CP3" s="3">
        <v>4</v>
      </c>
      <c r="CQ3" s="3">
        <v>5</v>
      </c>
      <c r="CR3" s="3">
        <v>6</v>
      </c>
      <c r="CS3" s="3">
        <v>7</v>
      </c>
      <c r="CT3" s="3">
        <v>8</v>
      </c>
      <c r="CU3" s="3">
        <v>9</v>
      </c>
      <c r="CV3" s="3">
        <v>10</v>
      </c>
      <c r="CW3" s="3">
        <v>11</v>
      </c>
      <c r="CX3" s="3">
        <v>12</v>
      </c>
      <c r="CY3" s="3">
        <v>13</v>
      </c>
      <c r="CZ3" s="3">
        <v>14</v>
      </c>
      <c r="DA3" s="3">
        <v>15</v>
      </c>
      <c r="DB3" s="3">
        <v>16</v>
      </c>
      <c r="DC3" s="3">
        <v>17</v>
      </c>
      <c r="DD3" s="3">
        <v>18</v>
      </c>
      <c r="DE3" s="24">
        <v>19</v>
      </c>
      <c r="DF3" s="24">
        <v>20</v>
      </c>
      <c r="DG3" s="24">
        <v>21</v>
      </c>
      <c r="DH3" s="24">
        <v>22</v>
      </c>
      <c r="DI3" s="24">
        <v>23</v>
      </c>
      <c r="DJ3" s="24">
        <v>24</v>
      </c>
      <c r="DK3" s="24">
        <v>25</v>
      </c>
      <c r="DL3" s="7" t="s">
        <v>37</v>
      </c>
      <c r="DM3" s="6" t="s">
        <v>38</v>
      </c>
      <c r="DN3" s="7" t="s">
        <v>39</v>
      </c>
    </row>
    <row r="4" spans="1:118" ht="12.75">
      <c r="A4" t="str">
        <f>+'Start List Day 1'!D6</f>
        <v>C1</v>
      </c>
      <c r="B4">
        <f>+'Start List Day 1'!A6</f>
        <v>27</v>
      </c>
      <c r="C4" t="str">
        <f>+'Start List Day 1'!B6</f>
        <v>Craig Allen</v>
      </c>
      <c r="D4">
        <v>2</v>
      </c>
      <c r="O4">
        <v>2</v>
      </c>
      <c r="Q4">
        <v>2</v>
      </c>
      <c r="AC4">
        <f>SUM(D4:AB4)</f>
        <v>6</v>
      </c>
      <c r="AD4">
        <v>120.48</v>
      </c>
      <c r="AE4">
        <f>SUM(AC4,AD4)</f>
        <v>126.48</v>
      </c>
      <c r="AN4">
        <v>50</v>
      </c>
      <c r="AW4">
        <v>2</v>
      </c>
      <c r="BF4">
        <f>SUM(AG4:BE4)</f>
        <v>52</v>
      </c>
      <c r="BG4">
        <v>121.02</v>
      </c>
      <c r="BH4">
        <f>SUM(BF4,BG4)</f>
        <v>173.01999999999998</v>
      </c>
      <c r="BW4">
        <v>2</v>
      </c>
      <c r="CI4">
        <f>SUM(BJ4:CH4)</f>
        <v>2</v>
      </c>
      <c r="CJ4">
        <v>116.54</v>
      </c>
      <c r="CK4">
        <f>SUM(CI4,CJ4)</f>
        <v>118.54</v>
      </c>
      <c r="DL4">
        <f>SUM(CM4:DK4)</f>
        <v>0</v>
      </c>
      <c r="DM4">
        <v>106.96</v>
      </c>
      <c r="DN4">
        <f>SUM(DL4,DM4)</f>
        <v>106.96</v>
      </c>
    </row>
    <row r="6" spans="1:118" ht="12.75">
      <c r="A6" t="str">
        <f>+'Start List Day 1'!D8</f>
        <v>C1</v>
      </c>
      <c r="B6">
        <f>+'Start List Day 1'!A8</f>
        <v>26</v>
      </c>
      <c r="C6" t="str">
        <f>+'Start List Day 1'!B8</f>
        <v>Vincent Osborne</v>
      </c>
      <c r="O6">
        <v>2</v>
      </c>
      <c r="Q6">
        <v>2</v>
      </c>
      <c r="V6">
        <v>2</v>
      </c>
      <c r="AC6">
        <f aca="true" t="shared" si="0" ref="AC6:AC35">SUM(D6:AB6)</f>
        <v>6</v>
      </c>
      <c r="AD6">
        <v>135.03</v>
      </c>
      <c r="AE6">
        <f aca="true" t="shared" si="1" ref="AE6:AE35">SUM(AC6,AD6)</f>
        <v>141.03</v>
      </c>
      <c r="AM6">
        <v>2</v>
      </c>
      <c r="AP6">
        <v>50</v>
      </c>
      <c r="AV6">
        <v>2</v>
      </c>
      <c r="AW6">
        <v>2</v>
      </c>
      <c r="AY6">
        <v>50</v>
      </c>
      <c r="BF6">
        <f aca="true" t="shared" si="2" ref="BF6:BF35">SUM(AG6:BE6)</f>
        <v>106</v>
      </c>
      <c r="BG6">
        <v>132.89</v>
      </c>
      <c r="BH6">
        <f aca="true" t="shared" si="3" ref="BH6:BH35">SUM(BF6,BG6)</f>
        <v>238.89</v>
      </c>
      <c r="BX6">
        <v>2</v>
      </c>
      <c r="CI6">
        <f aca="true" t="shared" si="4" ref="CI6:CI35">SUM(BJ6:CH6)</f>
        <v>2</v>
      </c>
      <c r="CJ6">
        <v>140.42</v>
      </c>
      <c r="CK6">
        <f aca="true" t="shared" si="5" ref="CK6:CK35">SUM(CI6,CJ6)</f>
        <v>142.42</v>
      </c>
      <c r="CO6">
        <v>2</v>
      </c>
      <c r="CP6">
        <v>2</v>
      </c>
      <c r="CS6">
        <v>2</v>
      </c>
      <c r="CT6">
        <v>2</v>
      </c>
      <c r="CX6">
        <v>50</v>
      </c>
      <c r="DC6">
        <v>2</v>
      </c>
      <c r="DL6">
        <f aca="true" t="shared" si="6" ref="DL6:DL35">SUM(CM6:DK6)</f>
        <v>60</v>
      </c>
      <c r="DM6">
        <v>114.73</v>
      </c>
      <c r="DN6">
        <f aca="true" t="shared" si="7" ref="DN6:DN35">SUM(DL6,DM6)</f>
        <v>174.73000000000002</v>
      </c>
    </row>
    <row r="7" spans="1:118" ht="12.75">
      <c r="A7" t="str">
        <f>+'Start List Day 1'!D9</f>
        <v>C1</v>
      </c>
      <c r="B7">
        <f>+'Start List Day 1'!A9</f>
        <v>25</v>
      </c>
      <c r="C7" t="str">
        <f>+'Start List Day 1'!B9</f>
        <v>Cameron Smedley</v>
      </c>
      <c r="Q7">
        <v>2</v>
      </c>
      <c r="AC7">
        <f t="shared" si="0"/>
        <v>2</v>
      </c>
      <c r="AD7">
        <v>102.16</v>
      </c>
      <c r="AE7">
        <f t="shared" si="1"/>
        <v>104.16</v>
      </c>
      <c r="AQ7">
        <v>2</v>
      </c>
      <c r="AR7">
        <v>2</v>
      </c>
      <c r="AX7">
        <v>2</v>
      </c>
      <c r="BF7">
        <f t="shared" si="2"/>
        <v>6</v>
      </c>
      <c r="BG7">
        <v>97.85</v>
      </c>
      <c r="BH7">
        <f t="shared" si="3"/>
        <v>103.85</v>
      </c>
      <c r="BP7">
        <v>2</v>
      </c>
      <c r="CI7">
        <f t="shared" si="4"/>
        <v>2</v>
      </c>
      <c r="CJ7">
        <v>102</v>
      </c>
      <c r="CK7">
        <f t="shared" si="5"/>
        <v>104</v>
      </c>
      <c r="DB7">
        <v>2</v>
      </c>
      <c r="DL7">
        <f t="shared" si="6"/>
        <v>2</v>
      </c>
      <c r="DM7">
        <v>92.66</v>
      </c>
      <c r="DN7">
        <f t="shared" si="7"/>
        <v>94.66</v>
      </c>
    </row>
    <row r="8" spans="1:118" ht="12.75">
      <c r="A8" t="str">
        <f>+'Start List Day 1'!D10</f>
        <v>C1</v>
      </c>
      <c r="B8">
        <f>+'Start List Day 1'!A10</f>
        <v>24</v>
      </c>
      <c r="C8" t="str">
        <f>+'Start List Day 1'!B10</f>
        <v>Julian Potvin-Bernal</v>
      </c>
      <c r="S8">
        <v>2</v>
      </c>
      <c r="AC8">
        <f t="shared" si="0"/>
        <v>2</v>
      </c>
      <c r="AD8">
        <v>98.8</v>
      </c>
      <c r="AE8">
        <f t="shared" si="1"/>
        <v>100.8</v>
      </c>
      <c r="AT8">
        <v>2</v>
      </c>
      <c r="AW8">
        <v>2</v>
      </c>
      <c r="BF8">
        <f t="shared" si="2"/>
        <v>4</v>
      </c>
      <c r="BG8">
        <v>102.48</v>
      </c>
      <c r="BH8">
        <f t="shared" si="3"/>
        <v>106.48</v>
      </c>
      <c r="BW8">
        <v>50</v>
      </c>
      <c r="BY8">
        <v>2</v>
      </c>
      <c r="CI8">
        <f t="shared" si="4"/>
        <v>52</v>
      </c>
      <c r="CJ8">
        <v>113.27</v>
      </c>
      <c r="CK8">
        <f t="shared" si="5"/>
        <v>165.26999999999998</v>
      </c>
      <c r="CU8">
        <v>50</v>
      </c>
      <c r="CX8">
        <v>50</v>
      </c>
      <c r="DB8">
        <v>2</v>
      </c>
      <c r="DL8">
        <f t="shared" si="6"/>
        <v>102</v>
      </c>
      <c r="DM8">
        <v>96.69</v>
      </c>
      <c r="DN8">
        <f t="shared" si="7"/>
        <v>198.69</v>
      </c>
    </row>
    <row r="10" spans="1:118" ht="12.75">
      <c r="A10" t="str">
        <f>+'Start List Day 1'!D12</f>
        <v>C1W</v>
      </c>
      <c r="B10">
        <f>+'Start List Day 1'!A12</f>
        <v>23</v>
      </c>
      <c r="C10" t="str">
        <f>+'Start List Day 1'!B12</f>
        <v>Sindy Audet</v>
      </c>
      <c r="E10">
        <v>50</v>
      </c>
      <c r="I10">
        <v>2</v>
      </c>
      <c r="J10">
        <v>2</v>
      </c>
      <c r="Q10">
        <v>50</v>
      </c>
      <c r="AC10">
        <f t="shared" si="0"/>
        <v>104</v>
      </c>
      <c r="AD10">
        <v>195.63</v>
      </c>
      <c r="AE10">
        <f t="shared" si="1"/>
        <v>299.63</v>
      </c>
      <c r="AL10">
        <v>2</v>
      </c>
      <c r="AM10">
        <v>50</v>
      </c>
      <c r="AU10">
        <v>2</v>
      </c>
      <c r="BF10">
        <f t="shared" si="2"/>
        <v>54</v>
      </c>
      <c r="BG10">
        <v>175.25</v>
      </c>
      <c r="BH10">
        <f t="shared" si="3"/>
        <v>229.25</v>
      </c>
      <c r="BK10">
        <v>50</v>
      </c>
      <c r="BO10">
        <v>2</v>
      </c>
      <c r="BV10">
        <v>2</v>
      </c>
      <c r="BZ10">
        <v>2</v>
      </c>
      <c r="CA10">
        <v>50</v>
      </c>
      <c r="CI10">
        <f t="shared" si="4"/>
        <v>106</v>
      </c>
      <c r="CJ10">
        <v>164.89</v>
      </c>
      <c r="CK10">
        <f t="shared" si="5"/>
        <v>270.89</v>
      </c>
      <c r="CQ10">
        <v>2</v>
      </c>
      <c r="CS10">
        <v>2</v>
      </c>
      <c r="CT10">
        <v>2</v>
      </c>
      <c r="CV10">
        <v>2</v>
      </c>
      <c r="CW10">
        <v>2</v>
      </c>
      <c r="CX10">
        <v>2</v>
      </c>
      <c r="DL10">
        <f t="shared" si="6"/>
        <v>12</v>
      </c>
      <c r="DM10">
        <v>153.3</v>
      </c>
      <c r="DN10">
        <f t="shared" si="7"/>
        <v>165.3</v>
      </c>
    </row>
    <row r="12" spans="1:118" ht="12.75">
      <c r="A12" t="str">
        <f>+'Start List Day 1'!D14</f>
        <v>C2</v>
      </c>
      <c r="B12">
        <f>+'Start List Day 1'!A14</f>
        <v>22</v>
      </c>
      <c r="C12" t="str">
        <f>+'Start List Day 1'!B14</f>
        <v>D.Purcell/T.Purcell</v>
      </c>
      <c r="I12">
        <v>2</v>
      </c>
      <c r="M12">
        <v>2</v>
      </c>
      <c r="Q12">
        <v>2</v>
      </c>
      <c r="U12">
        <v>2</v>
      </c>
      <c r="AC12">
        <f t="shared" si="0"/>
        <v>8</v>
      </c>
      <c r="AD12">
        <v>118.7</v>
      </c>
      <c r="AE12">
        <f t="shared" si="1"/>
        <v>126.7</v>
      </c>
      <c r="BF12">
        <f t="shared" si="2"/>
        <v>0</v>
      </c>
      <c r="BG12">
        <v>114.97</v>
      </c>
      <c r="BH12">
        <f t="shared" si="3"/>
        <v>114.97</v>
      </c>
      <c r="BK12">
        <v>2</v>
      </c>
      <c r="BN12">
        <v>2</v>
      </c>
      <c r="BS12">
        <v>2</v>
      </c>
      <c r="BW12">
        <v>2</v>
      </c>
      <c r="BZ12">
        <v>50</v>
      </c>
      <c r="CI12">
        <f t="shared" si="4"/>
        <v>58</v>
      </c>
      <c r="CJ12">
        <v>125.18</v>
      </c>
      <c r="CK12">
        <f t="shared" si="5"/>
        <v>183.18</v>
      </c>
      <c r="CQ12">
        <v>2</v>
      </c>
      <c r="CW12">
        <v>2</v>
      </c>
      <c r="DD12">
        <v>2</v>
      </c>
      <c r="DL12">
        <f t="shared" si="6"/>
        <v>6</v>
      </c>
      <c r="DM12">
        <v>117.88</v>
      </c>
      <c r="DN12">
        <f t="shared" si="7"/>
        <v>123.88</v>
      </c>
    </row>
    <row r="13" spans="1:118" ht="12.75">
      <c r="A13" t="str">
        <f>+'Start List Day 1'!D15</f>
        <v>C2</v>
      </c>
      <c r="B13">
        <f>+'Start List Day 1'!A15</f>
        <v>21</v>
      </c>
      <c r="C13" t="str">
        <f>+'Start List Day 1'!B15</f>
        <v>A.Cutts/J.Cutts</v>
      </c>
      <c r="I13">
        <v>2</v>
      </c>
      <c r="AC13">
        <f t="shared" si="0"/>
        <v>2</v>
      </c>
      <c r="AD13">
        <v>111.22</v>
      </c>
      <c r="AE13">
        <f t="shared" si="1"/>
        <v>113.22</v>
      </c>
      <c r="AP13">
        <v>2</v>
      </c>
      <c r="BF13">
        <f t="shared" si="2"/>
        <v>2</v>
      </c>
      <c r="BG13">
        <v>110.27</v>
      </c>
      <c r="BH13">
        <f t="shared" si="3"/>
        <v>112.27</v>
      </c>
      <c r="BP13">
        <v>2</v>
      </c>
      <c r="BX13">
        <v>2</v>
      </c>
      <c r="BY13">
        <v>2</v>
      </c>
      <c r="CI13">
        <f t="shared" si="4"/>
        <v>6</v>
      </c>
      <c r="CJ13">
        <v>122.69</v>
      </c>
      <c r="CK13">
        <f t="shared" si="5"/>
        <v>128.69</v>
      </c>
      <c r="CY13">
        <v>2</v>
      </c>
      <c r="DB13">
        <v>50</v>
      </c>
      <c r="DL13">
        <f t="shared" si="6"/>
        <v>52</v>
      </c>
      <c r="DM13">
        <v>104.62</v>
      </c>
      <c r="DN13">
        <f t="shared" si="7"/>
        <v>156.62</v>
      </c>
    </row>
    <row r="15" spans="1:118" ht="12.75">
      <c r="A15" t="str">
        <f>+'Start List Day 1'!D17</f>
        <v>K1W</v>
      </c>
      <c r="B15">
        <f>+'Start List Day 1'!A17</f>
        <v>20</v>
      </c>
      <c r="C15" t="str">
        <f>+'Start List Day 1'!B17</f>
        <v>Celeste Corkery</v>
      </c>
      <c r="E15">
        <v>50</v>
      </c>
      <c r="J15">
        <v>50</v>
      </c>
      <c r="O15">
        <v>50</v>
      </c>
      <c r="P15">
        <v>2</v>
      </c>
      <c r="U15">
        <v>2</v>
      </c>
      <c r="V15">
        <v>50</v>
      </c>
      <c r="AC15">
        <f t="shared" si="0"/>
        <v>204</v>
      </c>
      <c r="AD15">
        <v>141.64</v>
      </c>
      <c r="AE15">
        <f t="shared" si="1"/>
        <v>345.64</v>
      </c>
      <c r="AI15">
        <v>2</v>
      </c>
      <c r="AM15">
        <v>2</v>
      </c>
      <c r="AR15">
        <v>2</v>
      </c>
      <c r="AV15">
        <v>2</v>
      </c>
      <c r="BF15">
        <f t="shared" si="2"/>
        <v>8</v>
      </c>
      <c r="BG15">
        <v>144.34</v>
      </c>
      <c r="BH15">
        <f t="shared" si="3"/>
        <v>152.34</v>
      </c>
      <c r="BL15">
        <v>2</v>
      </c>
      <c r="BV15">
        <v>2</v>
      </c>
      <c r="BW15">
        <v>50</v>
      </c>
      <c r="CI15">
        <f t="shared" si="4"/>
        <v>54</v>
      </c>
      <c r="CJ15">
        <v>138.5</v>
      </c>
      <c r="CK15">
        <f t="shared" si="5"/>
        <v>192.5</v>
      </c>
      <c r="CP15">
        <v>2</v>
      </c>
      <c r="CU15">
        <v>50</v>
      </c>
      <c r="CW15">
        <v>2</v>
      </c>
      <c r="DA15">
        <v>2</v>
      </c>
      <c r="DB15">
        <v>2</v>
      </c>
      <c r="DC15">
        <v>2</v>
      </c>
      <c r="DL15">
        <f t="shared" si="6"/>
        <v>60</v>
      </c>
      <c r="DM15">
        <v>122.72</v>
      </c>
      <c r="DN15">
        <f t="shared" si="7"/>
        <v>182.72</v>
      </c>
    </row>
    <row r="16" spans="1:118" ht="12.75">
      <c r="A16" t="str">
        <f>+'Start List Day 1'!D18</f>
        <v>K1W</v>
      </c>
      <c r="B16">
        <f>+'Start List Day 1'!A18</f>
        <v>19</v>
      </c>
      <c r="C16" t="str">
        <f>+'Start List Day 1'!B18</f>
        <v>Marissa Dederer</v>
      </c>
      <c r="E16">
        <v>50</v>
      </c>
      <c r="AC16">
        <f t="shared" si="0"/>
        <v>50</v>
      </c>
      <c r="AD16">
        <v>129.39</v>
      </c>
      <c r="AE16">
        <f t="shared" si="1"/>
        <v>179.39</v>
      </c>
      <c r="AS16">
        <v>2</v>
      </c>
      <c r="BF16">
        <f t="shared" si="2"/>
        <v>2</v>
      </c>
      <c r="BG16">
        <v>123.43</v>
      </c>
      <c r="BH16">
        <f t="shared" si="3"/>
        <v>125.43</v>
      </c>
      <c r="BY16">
        <v>2</v>
      </c>
      <c r="CI16">
        <f t="shared" si="4"/>
        <v>2</v>
      </c>
      <c r="CJ16">
        <v>134.53</v>
      </c>
      <c r="CK16">
        <f t="shared" si="5"/>
        <v>136.53</v>
      </c>
      <c r="CO16">
        <v>2</v>
      </c>
      <c r="DC16">
        <v>2</v>
      </c>
      <c r="DL16">
        <f t="shared" si="6"/>
        <v>4</v>
      </c>
      <c r="DM16">
        <v>119.84</v>
      </c>
      <c r="DN16">
        <f t="shared" si="7"/>
        <v>123.84</v>
      </c>
    </row>
    <row r="17" spans="1:118" ht="12.75">
      <c r="A17" t="str">
        <f>+'Start List Day 1'!D19</f>
        <v>K1W</v>
      </c>
      <c r="B17">
        <f>+'Start List Day 1'!A19</f>
        <v>18</v>
      </c>
      <c r="C17" t="str">
        <f>+'Start List Day 1'!B19</f>
        <v>Anna Williams</v>
      </c>
      <c r="D17">
        <v>2</v>
      </c>
      <c r="I17">
        <v>2</v>
      </c>
      <c r="K17" t="s">
        <v>35</v>
      </c>
      <c r="AC17">
        <f t="shared" si="0"/>
        <v>4</v>
      </c>
      <c r="AD17">
        <v>999</v>
      </c>
      <c r="AE17">
        <f t="shared" si="1"/>
        <v>1003</v>
      </c>
      <c r="AG17" t="s">
        <v>12</v>
      </c>
      <c r="BF17">
        <f t="shared" si="2"/>
        <v>0</v>
      </c>
      <c r="BG17">
        <v>999</v>
      </c>
      <c r="BH17">
        <f t="shared" si="3"/>
        <v>999</v>
      </c>
      <c r="BJ17" t="s">
        <v>12</v>
      </c>
      <c r="CI17">
        <f t="shared" si="4"/>
        <v>0</v>
      </c>
      <c r="CJ17">
        <v>999</v>
      </c>
      <c r="CK17">
        <f t="shared" si="5"/>
        <v>999</v>
      </c>
      <c r="CM17" t="s">
        <v>12</v>
      </c>
      <c r="DL17">
        <f t="shared" si="6"/>
        <v>0</v>
      </c>
      <c r="DM17">
        <v>999</v>
      </c>
      <c r="DN17">
        <f t="shared" si="7"/>
        <v>999</v>
      </c>
    </row>
    <row r="18" spans="1:118" ht="12.75">
      <c r="A18" t="str">
        <f>+'Start List Day 1'!D20</f>
        <v>K1W</v>
      </c>
      <c r="B18">
        <f>+'Start List Day 1'!A20</f>
        <v>17</v>
      </c>
      <c r="C18" t="str">
        <f>+'Start List Day 1'!B20</f>
        <v>Thea Froehlich</v>
      </c>
      <c r="S18">
        <v>50</v>
      </c>
      <c r="U18">
        <v>2</v>
      </c>
      <c r="AC18">
        <f t="shared" si="0"/>
        <v>52</v>
      </c>
      <c r="AD18">
        <v>120.17</v>
      </c>
      <c r="AE18">
        <f t="shared" si="1"/>
        <v>172.17000000000002</v>
      </c>
      <c r="AT18">
        <v>2</v>
      </c>
      <c r="BF18">
        <f t="shared" si="2"/>
        <v>2</v>
      </c>
      <c r="BG18">
        <v>114.91</v>
      </c>
      <c r="BH18">
        <f t="shared" si="3"/>
        <v>116.91</v>
      </c>
      <c r="BK18">
        <v>2</v>
      </c>
      <c r="BV18">
        <v>2</v>
      </c>
      <c r="BZ18">
        <v>2</v>
      </c>
      <c r="CI18">
        <f t="shared" si="4"/>
        <v>6</v>
      </c>
      <c r="CJ18">
        <v>131.39</v>
      </c>
      <c r="CK18">
        <f t="shared" si="5"/>
        <v>137.39</v>
      </c>
      <c r="DL18">
        <f t="shared" si="6"/>
        <v>0</v>
      </c>
      <c r="DM18">
        <v>114.52</v>
      </c>
      <c r="DN18">
        <f t="shared" si="7"/>
        <v>114.52</v>
      </c>
    </row>
    <row r="19" spans="1:118" ht="12.75">
      <c r="A19" t="str">
        <f>+'Start List Day 1'!D21</f>
        <v>K1W</v>
      </c>
      <c r="B19">
        <f>+'Start List Day 1'!A21</f>
        <v>16</v>
      </c>
      <c r="C19" t="str">
        <f>+'Start List Day 1'!B21</f>
        <v>Kathleen Tayler</v>
      </c>
      <c r="D19">
        <v>2</v>
      </c>
      <c r="U19">
        <v>2</v>
      </c>
      <c r="AC19">
        <f t="shared" si="0"/>
        <v>4</v>
      </c>
      <c r="AD19">
        <v>132.08</v>
      </c>
      <c r="AE19">
        <f t="shared" si="1"/>
        <v>136.08</v>
      </c>
      <c r="AQ19">
        <v>2</v>
      </c>
      <c r="BF19">
        <f t="shared" si="2"/>
        <v>2</v>
      </c>
      <c r="BG19">
        <v>122.12</v>
      </c>
      <c r="BH19">
        <f t="shared" si="3"/>
        <v>124.12</v>
      </c>
      <c r="BK19">
        <v>2</v>
      </c>
      <c r="BU19">
        <v>2</v>
      </c>
      <c r="CI19">
        <f t="shared" si="4"/>
        <v>4</v>
      </c>
      <c r="CJ19">
        <v>121.36</v>
      </c>
      <c r="CK19">
        <f t="shared" si="5"/>
        <v>125.36</v>
      </c>
      <c r="CY19">
        <v>2</v>
      </c>
      <c r="DL19">
        <f t="shared" si="6"/>
        <v>2</v>
      </c>
      <c r="DM19">
        <v>115</v>
      </c>
      <c r="DN19">
        <f t="shared" si="7"/>
        <v>117</v>
      </c>
    </row>
    <row r="20" spans="1:118" ht="12.75">
      <c r="A20" t="str">
        <f>+'Start List Day 1'!D22</f>
        <v>K1W</v>
      </c>
      <c r="B20">
        <f>+'Start List Day 1'!A22</f>
        <v>15</v>
      </c>
      <c r="C20" t="str">
        <f>+'Start List Day 1'!B22</f>
        <v>Katrina Van Wijk</v>
      </c>
      <c r="H20">
        <v>2</v>
      </c>
      <c r="I20">
        <v>2</v>
      </c>
      <c r="AC20">
        <f t="shared" si="0"/>
        <v>4</v>
      </c>
      <c r="AD20">
        <v>130.03</v>
      </c>
      <c r="AE20">
        <f t="shared" si="1"/>
        <v>134.03</v>
      </c>
      <c r="BF20">
        <f t="shared" si="2"/>
        <v>0</v>
      </c>
      <c r="BG20">
        <v>124.29</v>
      </c>
      <c r="BH20">
        <f t="shared" si="3"/>
        <v>124.29</v>
      </c>
      <c r="BP20">
        <v>2</v>
      </c>
      <c r="BS20">
        <v>50</v>
      </c>
      <c r="CB20">
        <v>50</v>
      </c>
      <c r="CI20">
        <f t="shared" si="4"/>
        <v>102</v>
      </c>
      <c r="CJ20">
        <v>134.93</v>
      </c>
      <c r="CK20">
        <f t="shared" si="5"/>
        <v>236.93</v>
      </c>
      <c r="CS20">
        <v>2</v>
      </c>
      <c r="CW20">
        <v>2</v>
      </c>
      <c r="DC20">
        <v>2</v>
      </c>
      <c r="DL20">
        <f t="shared" si="6"/>
        <v>6</v>
      </c>
      <c r="DM20">
        <v>115.61</v>
      </c>
      <c r="DN20">
        <f t="shared" si="7"/>
        <v>121.61</v>
      </c>
    </row>
    <row r="21" spans="1:118" ht="12.75">
      <c r="A21" t="str">
        <f>+'Start List Day 1'!D23</f>
        <v>K1W</v>
      </c>
      <c r="B21">
        <f>+'Start List Day 1'!A23</f>
        <v>14</v>
      </c>
      <c r="C21" t="str">
        <f>+'Start List Day 1'!B23</f>
        <v>Jaz DenHollander</v>
      </c>
      <c r="I21">
        <v>2</v>
      </c>
      <c r="S21">
        <v>2</v>
      </c>
      <c r="T21">
        <v>2</v>
      </c>
      <c r="AC21">
        <f t="shared" si="0"/>
        <v>6</v>
      </c>
      <c r="AD21">
        <v>138.5</v>
      </c>
      <c r="AE21">
        <f t="shared" si="1"/>
        <v>144.5</v>
      </c>
      <c r="AL21">
        <v>2</v>
      </c>
      <c r="AN21">
        <v>2</v>
      </c>
      <c r="BF21">
        <f t="shared" si="2"/>
        <v>4</v>
      </c>
      <c r="BG21">
        <v>117.89</v>
      </c>
      <c r="BH21">
        <f t="shared" si="3"/>
        <v>121.89</v>
      </c>
      <c r="CI21">
        <f t="shared" si="4"/>
        <v>0</v>
      </c>
      <c r="CJ21">
        <v>115.22</v>
      </c>
      <c r="CK21">
        <f t="shared" si="5"/>
        <v>115.22</v>
      </c>
      <c r="CZ21">
        <v>2</v>
      </c>
      <c r="DC21">
        <v>2</v>
      </c>
      <c r="DL21">
        <f t="shared" si="6"/>
        <v>4</v>
      </c>
      <c r="DM21">
        <v>114.9</v>
      </c>
      <c r="DN21">
        <f t="shared" si="7"/>
        <v>118.9</v>
      </c>
    </row>
    <row r="22" spans="1:118" ht="12.75">
      <c r="A22" t="str">
        <f>+'Start List Day 1'!D24</f>
        <v>K1W</v>
      </c>
      <c r="B22">
        <f>+'Start List Day 1'!A24</f>
        <v>13</v>
      </c>
      <c r="C22" t="str">
        <f>+'Start List Day 1'!B24</f>
        <v>Sarah Boudens</v>
      </c>
      <c r="AC22">
        <f t="shared" si="0"/>
        <v>0</v>
      </c>
      <c r="AD22">
        <v>112.09</v>
      </c>
      <c r="AE22">
        <f t="shared" si="1"/>
        <v>112.09</v>
      </c>
      <c r="BF22">
        <f t="shared" si="2"/>
        <v>0</v>
      </c>
      <c r="BG22">
        <v>116.68</v>
      </c>
      <c r="BH22">
        <f t="shared" si="3"/>
        <v>116.68</v>
      </c>
      <c r="BK22">
        <v>2</v>
      </c>
      <c r="BZ22">
        <v>2</v>
      </c>
      <c r="CI22">
        <f t="shared" si="4"/>
        <v>4</v>
      </c>
      <c r="CJ22">
        <v>113.41</v>
      </c>
      <c r="CK22">
        <f t="shared" si="5"/>
        <v>117.41</v>
      </c>
      <c r="DD22">
        <v>2</v>
      </c>
      <c r="DL22">
        <f t="shared" si="6"/>
        <v>2</v>
      </c>
      <c r="DM22">
        <v>103.83</v>
      </c>
      <c r="DN22">
        <f t="shared" si="7"/>
        <v>105.83</v>
      </c>
    </row>
    <row r="23" spans="1:118" ht="12.75">
      <c r="A23" t="str">
        <f>+'Start List Day 1'!D25</f>
        <v>K1W</v>
      </c>
      <c r="B23">
        <f>+'Start List Day 1'!A25</f>
        <v>12</v>
      </c>
      <c r="C23" t="str">
        <f>+'Start List Day 1'!B25</f>
        <v>Jessica Groeneveld</v>
      </c>
      <c r="N23">
        <v>2</v>
      </c>
      <c r="AC23">
        <f t="shared" si="0"/>
        <v>2</v>
      </c>
      <c r="AD23">
        <v>108.77</v>
      </c>
      <c r="AE23">
        <f t="shared" si="1"/>
        <v>110.77</v>
      </c>
      <c r="AG23">
        <v>2</v>
      </c>
      <c r="AM23">
        <v>2</v>
      </c>
      <c r="AU23">
        <v>2</v>
      </c>
      <c r="BF23">
        <f t="shared" si="2"/>
        <v>6</v>
      </c>
      <c r="BG23">
        <v>117.66</v>
      </c>
      <c r="BH23">
        <f t="shared" si="3"/>
        <v>123.66</v>
      </c>
      <c r="CB23">
        <v>2</v>
      </c>
      <c r="CI23">
        <f t="shared" si="4"/>
        <v>2</v>
      </c>
      <c r="CJ23">
        <v>107.29</v>
      </c>
      <c r="CK23">
        <f t="shared" si="5"/>
        <v>109.29</v>
      </c>
      <c r="CN23">
        <v>2</v>
      </c>
      <c r="CO23">
        <v>2</v>
      </c>
      <c r="CT23">
        <v>2</v>
      </c>
      <c r="DL23">
        <f t="shared" si="6"/>
        <v>6</v>
      </c>
      <c r="DM23">
        <v>103.74</v>
      </c>
      <c r="DN23">
        <f t="shared" si="7"/>
        <v>109.74</v>
      </c>
    </row>
    <row r="25" spans="1:118" ht="12.75">
      <c r="A25" t="str">
        <f>+'Start List Day 1'!D27</f>
        <v>K1</v>
      </c>
      <c r="B25">
        <f>+'Start List Day 1'!A27</f>
        <v>11</v>
      </c>
      <c r="C25" t="str">
        <f>+'Start List Day 1'!B27</f>
        <v>Derek Beer</v>
      </c>
      <c r="E25">
        <v>2</v>
      </c>
      <c r="AC25">
        <f t="shared" si="0"/>
        <v>2</v>
      </c>
      <c r="AD25">
        <v>110.52</v>
      </c>
      <c r="AE25">
        <f t="shared" si="1"/>
        <v>112.52</v>
      </c>
      <c r="AK25">
        <v>2</v>
      </c>
      <c r="AM25">
        <v>50</v>
      </c>
      <c r="AS25">
        <v>50</v>
      </c>
      <c r="AX25">
        <v>2</v>
      </c>
      <c r="BF25">
        <f t="shared" si="2"/>
        <v>104</v>
      </c>
      <c r="BG25">
        <v>111.56</v>
      </c>
      <c r="BH25">
        <f t="shared" si="3"/>
        <v>215.56</v>
      </c>
      <c r="BK25">
        <v>2</v>
      </c>
      <c r="BP25">
        <v>2</v>
      </c>
      <c r="BV25">
        <v>2</v>
      </c>
      <c r="CI25">
        <f t="shared" si="4"/>
        <v>6</v>
      </c>
      <c r="CJ25">
        <v>110.41</v>
      </c>
      <c r="CK25">
        <f t="shared" si="5"/>
        <v>116.41</v>
      </c>
      <c r="CX25">
        <v>2</v>
      </c>
      <c r="DL25">
        <f t="shared" si="6"/>
        <v>2</v>
      </c>
      <c r="DM25">
        <v>100.8</v>
      </c>
      <c r="DN25">
        <f t="shared" si="7"/>
        <v>102.8</v>
      </c>
    </row>
    <row r="26" spans="1:118" ht="12.75">
      <c r="A26" t="str">
        <f>+'Start List Day 1'!D28</f>
        <v>K1</v>
      </c>
      <c r="B26">
        <f>+'Start List Day 1'!A28</f>
        <v>10</v>
      </c>
      <c r="C26" t="str">
        <f>+'Start List Day 1'!B28</f>
        <v>Francois St Aubin Migneault</v>
      </c>
      <c r="D26">
        <v>2</v>
      </c>
      <c r="N26">
        <v>2</v>
      </c>
      <c r="T26">
        <v>2</v>
      </c>
      <c r="U26">
        <v>2</v>
      </c>
      <c r="AC26">
        <f t="shared" si="0"/>
        <v>8</v>
      </c>
      <c r="AD26">
        <v>100.09</v>
      </c>
      <c r="AE26">
        <f t="shared" si="1"/>
        <v>108.09</v>
      </c>
      <c r="BF26">
        <f t="shared" si="2"/>
        <v>0</v>
      </c>
      <c r="BG26">
        <v>104.74</v>
      </c>
      <c r="BH26">
        <f t="shared" si="3"/>
        <v>104.74</v>
      </c>
      <c r="BW26">
        <v>2</v>
      </c>
      <c r="CI26">
        <f t="shared" si="4"/>
        <v>2</v>
      </c>
      <c r="CJ26">
        <v>98.81</v>
      </c>
      <c r="CK26">
        <f t="shared" si="5"/>
        <v>100.81</v>
      </c>
      <c r="CP26">
        <v>2</v>
      </c>
      <c r="DC26">
        <v>2</v>
      </c>
      <c r="DL26">
        <f t="shared" si="6"/>
        <v>4</v>
      </c>
      <c r="DM26">
        <v>101.41</v>
      </c>
      <c r="DN26">
        <f t="shared" si="7"/>
        <v>105.41</v>
      </c>
    </row>
    <row r="27" spans="1:118" ht="12.75">
      <c r="A27" t="str">
        <f>+'Start List Day 1'!D29</f>
        <v>K1</v>
      </c>
      <c r="B27">
        <f>+'Start List Day 1'!A29</f>
        <v>9</v>
      </c>
      <c r="C27" t="str">
        <f>+'Start List Day 1'!B29</f>
        <v>Babacar Daoust-Cisse</v>
      </c>
      <c r="K27">
        <v>2</v>
      </c>
      <c r="AC27">
        <f t="shared" si="0"/>
        <v>2</v>
      </c>
      <c r="AD27">
        <v>97.77</v>
      </c>
      <c r="AE27">
        <f t="shared" si="1"/>
        <v>99.77</v>
      </c>
      <c r="AL27">
        <v>2</v>
      </c>
      <c r="AM27">
        <v>2</v>
      </c>
      <c r="AT27">
        <v>2</v>
      </c>
      <c r="BF27">
        <f t="shared" si="2"/>
        <v>6</v>
      </c>
      <c r="BG27">
        <v>90.56</v>
      </c>
      <c r="BH27">
        <f t="shared" si="3"/>
        <v>96.56</v>
      </c>
      <c r="BZ27">
        <v>50</v>
      </c>
      <c r="CI27">
        <f t="shared" si="4"/>
        <v>50</v>
      </c>
      <c r="CJ27">
        <v>97.13</v>
      </c>
      <c r="CK27">
        <f t="shared" si="5"/>
        <v>147.13</v>
      </c>
      <c r="CR27">
        <v>50</v>
      </c>
      <c r="CT27">
        <v>2</v>
      </c>
      <c r="CW27">
        <v>2</v>
      </c>
      <c r="DL27">
        <f t="shared" si="6"/>
        <v>54</v>
      </c>
      <c r="DM27">
        <v>98.08</v>
      </c>
      <c r="DN27">
        <f t="shared" si="7"/>
        <v>152.07999999999998</v>
      </c>
    </row>
    <row r="28" spans="1:118" ht="12.75">
      <c r="A28" t="str">
        <f>+'Start List Day 1'!D30</f>
        <v>K1</v>
      </c>
      <c r="B28">
        <f>+'Start List Day 1'!A30</f>
        <v>8</v>
      </c>
      <c r="C28" t="str">
        <f>+'Start List Day 1'!B30</f>
        <v>Christopher McTaggart</v>
      </c>
      <c r="AC28">
        <f t="shared" si="0"/>
        <v>0</v>
      </c>
      <c r="AD28">
        <v>91.52</v>
      </c>
      <c r="AE28">
        <f t="shared" si="1"/>
        <v>91.52</v>
      </c>
      <c r="AX28">
        <v>2</v>
      </c>
      <c r="BF28">
        <f t="shared" si="2"/>
        <v>2</v>
      </c>
      <c r="BG28">
        <v>95.1</v>
      </c>
      <c r="BH28">
        <f t="shared" si="3"/>
        <v>97.1</v>
      </c>
      <c r="BK28">
        <v>2</v>
      </c>
      <c r="CI28">
        <f t="shared" si="4"/>
        <v>2</v>
      </c>
      <c r="CJ28">
        <v>97.61</v>
      </c>
      <c r="CK28">
        <f t="shared" si="5"/>
        <v>99.61</v>
      </c>
      <c r="DB28">
        <v>2</v>
      </c>
      <c r="DD28">
        <v>50</v>
      </c>
      <c r="DL28">
        <f t="shared" si="6"/>
        <v>52</v>
      </c>
      <c r="DM28">
        <v>89.2</v>
      </c>
      <c r="DN28">
        <f t="shared" si="7"/>
        <v>141.2</v>
      </c>
    </row>
    <row r="29" spans="1:118" ht="12.75">
      <c r="A29" t="str">
        <f>+'Start List Day 1'!D31</f>
        <v>K1</v>
      </c>
      <c r="B29">
        <f>+'Start List Day 1'!A31</f>
        <v>7</v>
      </c>
      <c r="C29" t="str">
        <f>+'Start List Day 1'!B31</f>
        <v>Michael Tayler</v>
      </c>
      <c r="AC29">
        <f t="shared" si="0"/>
        <v>0</v>
      </c>
      <c r="AD29">
        <v>97.53</v>
      </c>
      <c r="AE29">
        <f t="shared" si="1"/>
        <v>97.53</v>
      </c>
      <c r="BF29">
        <f t="shared" si="2"/>
        <v>0</v>
      </c>
      <c r="BG29">
        <v>93.93</v>
      </c>
      <c r="BH29">
        <f t="shared" si="3"/>
        <v>93.93</v>
      </c>
      <c r="BX29">
        <v>2</v>
      </c>
      <c r="BZ29">
        <v>50</v>
      </c>
      <c r="CI29">
        <f t="shared" si="4"/>
        <v>52</v>
      </c>
      <c r="CJ29">
        <v>94.28</v>
      </c>
      <c r="CK29">
        <f t="shared" si="5"/>
        <v>146.28</v>
      </c>
      <c r="DB29">
        <v>50</v>
      </c>
      <c r="DL29">
        <f t="shared" si="6"/>
        <v>50</v>
      </c>
      <c r="DM29">
        <v>96.38</v>
      </c>
      <c r="DN29">
        <f t="shared" si="7"/>
        <v>146.38</v>
      </c>
    </row>
    <row r="30" spans="1:118" ht="12.75">
      <c r="A30" t="str">
        <f>+'Start List Day 1'!D32</f>
        <v>K1</v>
      </c>
      <c r="B30">
        <f>+'Start List Day 1'!A32</f>
        <v>6</v>
      </c>
      <c r="C30" t="str">
        <f>+'Start List Day 1'!B32</f>
        <v>Paul Manning-Hunter</v>
      </c>
      <c r="E30">
        <v>2</v>
      </c>
      <c r="J30">
        <v>50</v>
      </c>
      <c r="M30">
        <v>50</v>
      </c>
      <c r="AC30">
        <f t="shared" si="0"/>
        <v>102</v>
      </c>
      <c r="AD30">
        <v>95.99</v>
      </c>
      <c r="AE30">
        <f t="shared" si="1"/>
        <v>197.99</v>
      </c>
      <c r="BF30">
        <f t="shared" si="2"/>
        <v>0</v>
      </c>
      <c r="BG30">
        <v>93.75</v>
      </c>
      <c r="BH30">
        <f t="shared" si="3"/>
        <v>93.75</v>
      </c>
      <c r="CI30">
        <f t="shared" si="4"/>
        <v>0</v>
      </c>
      <c r="CJ30">
        <v>92.7</v>
      </c>
      <c r="CK30">
        <f t="shared" si="5"/>
        <v>92.7</v>
      </c>
      <c r="DL30">
        <f t="shared" si="6"/>
        <v>0</v>
      </c>
      <c r="DM30">
        <v>86.33</v>
      </c>
      <c r="DN30">
        <f t="shared" si="7"/>
        <v>86.33</v>
      </c>
    </row>
    <row r="31" spans="1:118" ht="12.75">
      <c r="A31" t="str">
        <f>+'Start List Day 1'!D33</f>
        <v>K1</v>
      </c>
      <c r="B31">
        <f>+'Start List Day 1'!A33</f>
        <v>5</v>
      </c>
      <c r="C31" t="str">
        <f>+'Start List Day 1'!B33</f>
        <v>Pierre Levesque</v>
      </c>
      <c r="AC31">
        <f t="shared" si="0"/>
        <v>0</v>
      </c>
      <c r="AD31">
        <v>97.96</v>
      </c>
      <c r="AE31">
        <f t="shared" si="1"/>
        <v>97.96</v>
      </c>
      <c r="BF31">
        <f t="shared" si="2"/>
        <v>0</v>
      </c>
      <c r="BG31">
        <v>91.84</v>
      </c>
      <c r="BH31">
        <f t="shared" si="3"/>
        <v>91.84</v>
      </c>
      <c r="BQ31">
        <v>2</v>
      </c>
      <c r="CI31">
        <f t="shared" si="4"/>
        <v>2</v>
      </c>
      <c r="CJ31">
        <v>93.71</v>
      </c>
      <c r="CK31">
        <f t="shared" si="5"/>
        <v>95.71</v>
      </c>
      <c r="CU31">
        <v>50</v>
      </c>
      <c r="CX31">
        <v>50</v>
      </c>
      <c r="DL31">
        <f t="shared" si="6"/>
        <v>100</v>
      </c>
      <c r="DM31">
        <v>88.92</v>
      </c>
      <c r="DN31">
        <f t="shared" si="7"/>
        <v>188.92000000000002</v>
      </c>
    </row>
    <row r="32" spans="1:118" ht="12.75">
      <c r="A32" t="str">
        <f>+'Start List Day 1'!D34</f>
        <v>K1</v>
      </c>
      <c r="B32">
        <f>+'Start List Day 1'!A34</f>
        <v>4</v>
      </c>
      <c r="C32" t="str">
        <f>+'Start List Day 1'!B34</f>
        <v>Nathan Davis</v>
      </c>
      <c r="S32">
        <v>2</v>
      </c>
      <c r="AC32">
        <f t="shared" si="0"/>
        <v>2</v>
      </c>
      <c r="AD32">
        <v>93.47</v>
      </c>
      <c r="AE32">
        <f t="shared" si="1"/>
        <v>95.47</v>
      </c>
      <c r="BF32">
        <f t="shared" si="2"/>
        <v>0</v>
      </c>
      <c r="BG32">
        <v>91.4</v>
      </c>
      <c r="BH32">
        <f t="shared" si="3"/>
        <v>91.4</v>
      </c>
      <c r="CI32">
        <f t="shared" si="4"/>
        <v>0</v>
      </c>
      <c r="CJ32">
        <v>93.62</v>
      </c>
      <c r="CK32">
        <f t="shared" si="5"/>
        <v>93.62</v>
      </c>
      <c r="DL32">
        <f t="shared" si="6"/>
        <v>0</v>
      </c>
      <c r="DM32">
        <v>86.48</v>
      </c>
      <c r="DN32">
        <f t="shared" si="7"/>
        <v>86.48</v>
      </c>
    </row>
    <row r="33" spans="1:118" ht="12.75">
      <c r="A33" t="str">
        <f>+'Start List Day 1'!D35</f>
        <v>K1</v>
      </c>
      <c r="B33">
        <f>+'Start List Day 1'!A35</f>
        <v>3</v>
      </c>
      <c r="C33" t="str">
        <f>+'Start List Day 1'!B35</f>
        <v>Ben Hayward</v>
      </c>
      <c r="N33">
        <v>2</v>
      </c>
      <c r="AC33">
        <f t="shared" si="0"/>
        <v>2</v>
      </c>
      <c r="AD33">
        <v>90.69</v>
      </c>
      <c r="AE33">
        <f t="shared" si="1"/>
        <v>92.69</v>
      </c>
      <c r="BF33">
        <f t="shared" si="2"/>
        <v>0</v>
      </c>
      <c r="BG33">
        <v>91.77</v>
      </c>
      <c r="BH33">
        <f t="shared" si="3"/>
        <v>91.77</v>
      </c>
      <c r="BP33">
        <v>2</v>
      </c>
      <c r="BY33">
        <v>2</v>
      </c>
      <c r="BZ33">
        <v>2</v>
      </c>
      <c r="CI33">
        <f t="shared" si="4"/>
        <v>6</v>
      </c>
      <c r="CJ33">
        <v>93.23</v>
      </c>
      <c r="CK33">
        <f t="shared" si="5"/>
        <v>99.23</v>
      </c>
      <c r="DL33">
        <f t="shared" si="6"/>
        <v>0</v>
      </c>
      <c r="DM33">
        <v>88.34</v>
      </c>
      <c r="DN33">
        <f t="shared" si="7"/>
        <v>88.34</v>
      </c>
    </row>
    <row r="34" spans="1:118" ht="12.75">
      <c r="A34" t="str">
        <f>+'Start List Day 1'!D36</f>
        <v>K1</v>
      </c>
      <c r="B34">
        <f>+'Start List Day 1'!A36</f>
        <v>2</v>
      </c>
      <c r="C34" t="str">
        <f>+'Start List Day 1'!B36</f>
        <v>John Hastings</v>
      </c>
      <c r="AC34">
        <f t="shared" si="0"/>
        <v>0</v>
      </c>
      <c r="AD34">
        <v>91.86</v>
      </c>
      <c r="AE34">
        <f t="shared" si="1"/>
        <v>91.86</v>
      </c>
      <c r="BF34">
        <f t="shared" si="2"/>
        <v>0</v>
      </c>
      <c r="BG34">
        <v>89.76</v>
      </c>
      <c r="BH34">
        <f t="shared" si="3"/>
        <v>89.76</v>
      </c>
      <c r="CI34">
        <f t="shared" si="4"/>
        <v>0</v>
      </c>
      <c r="CJ34">
        <v>88.43</v>
      </c>
      <c r="CK34">
        <f t="shared" si="5"/>
        <v>88.43</v>
      </c>
      <c r="CO34">
        <v>2</v>
      </c>
      <c r="CP34">
        <v>2</v>
      </c>
      <c r="DL34">
        <f t="shared" si="6"/>
        <v>4</v>
      </c>
      <c r="DM34">
        <v>87.94</v>
      </c>
      <c r="DN34">
        <f t="shared" si="7"/>
        <v>91.94</v>
      </c>
    </row>
    <row r="35" spans="1:118" ht="12.75">
      <c r="A35" t="str">
        <f>+'Start List Day 1'!D37</f>
        <v>K1</v>
      </c>
      <c r="B35">
        <f>+'Start List Day 1'!A37</f>
        <v>1</v>
      </c>
      <c r="C35" t="str">
        <f>+'Start List Day 1'!B37</f>
        <v>David Ford</v>
      </c>
      <c r="AC35">
        <f t="shared" si="0"/>
        <v>0</v>
      </c>
      <c r="AD35">
        <v>93.68</v>
      </c>
      <c r="AE35">
        <f t="shared" si="1"/>
        <v>93.68</v>
      </c>
      <c r="BF35">
        <f t="shared" si="2"/>
        <v>0</v>
      </c>
      <c r="BG35">
        <v>91.45</v>
      </c>
      <c r="BH35">
        <f t="shared" si="3"/>
        <v>91.45</v>
      </c>
      <c r="CI35">
        <f t="shared" si="4"/>
        <v>0</v>
      </c>
      <c r="CJ35">
        <v>88.93</v>
      </c>
      <c r="CK35">
        <f t="shared" si="5"/>
        <v>88.93</v>
      </c>
      <c r="DB35">
        <v>2</v>
      </c>
      <c r="DL35">
        <f t="shared" si="6"/>
        <v>2</v>
      </c>
      <c r="DM35">
        <v>83.76</v>
      </c>
      <c r="DN35">
        <f t="shared" si="7"/>
        <v>85.76</v>
      </c>
    </row>
    <row r="37" ht="12.75">
      <c r="B37">
        <v>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36"/>
  <sheetViews>
    <sheetView workbookViewId="0" topLeftCell="A1">
      <selection activeCell="B1" sqref="B1"/>
    </sheetView>
  </sheetViews>
  <sheetFormatPr defaultColWidth="11.00390625" defaultRowHeight="12.75"/>
  <cols>
    <col min="1" max="1" width="4.75390625" style="0" customWidth="1"/>
    <col min="2" max="2" width="4.375" style="0" customWidth="1"/>
    <col min="3" max="3" width="21.375" style="0" customWidth="1"/>
    <col min="4" max="22" width="3.25390625" style="0" customWidth="1"/>
    <col min="23" max="23" width="6.75390625" style="0" customWidth="1"/>
    <col min="24" max="24" width="7.375" style="0" customWidth="1"/>
    <col min="25" max="25" width="7.625" style="0" customWidth="1"/>
  </cols>
  <sheetData>
    <row r="5" ht="16.5">
      <c r="A5" s="11"/>
    </row>
    <row r="6" spans="1:26" ht="25.5">
      <c r="A6" s="3" t="s">
        <v>44</v>
      </c>
      <c r="B6" s="7" t="s">
        <v>53</v>
      </c>
      <c r="C6" s="6" t="s">
        <v>45</v>
      </c>
      <c r="D6" s="8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13" t="s">
        <v>67</v>
      </c>
      <c r="X6" s="23" t="s">
        <v>47</v>
      </c>
      <c r="Y6" s="13" t="s">
        <v>48</v>
      </c>
      <c r="Z6" s="13" t="s">
        <v>63</v>
      </c>
    </row>
    <row r="7" spans="1:26" ht="12.75">
      <c r="A7" t="str">
        <f>+'Start List Day 1'!D8</f>
        <v>C1</v>
      </c>
      <c r="B7">
        <f>+'Start List Day 1'!A8</f>
        <v>26</v>
      </c>
      <c r="C7" t="str">
        <f>+'Start List Day 1'!B8</f>
        <v>Vincent Osborne</v>
      </c>
      <c r="D7" s="10">
        <f>+'Master Input'!D6</f>
        <v>0</v>
      </c>
      <c r="E7" s="10">
        <f>+'Master Input'!E6</f>
        <v>0</v>
      </c>
      <c r="F7" s="10">
        <f>+'Master Input'!F6</f>
        <v>0</v>
      </c>
      <c r="G7" s="10">
        <f>+'Master Input'!G6</f>
        <v>0</v>
      </c>
      <c r="H7" s="10">
        <f>+'Master Input'!H6</f>
        <v>0</v>
      </c>
      <c r="I7" s="10">
        <f>+'Master Input'!I6</f>
        <v>0</v>
      </c>
      <c r="J7" s="10">
        <f>+'Master Input'!J6</f>
        <v>0</v>
      </c>
      <c r="K7" s="10">
        <f>+'Master Input'!K6</f>
        <v>0</v>
      </c>
      <c r="L7" s="10">
        <f>+'Master Input'!L6</f>
        <v>0</v>
      </c>
      <c r="M7" s="10">
        <f>+'Master Input'!M6</f>
        <v>0</v>
      </c>
      <c r="N7" s="10">
        <f>+'Master Input'!N6</f>
        <v>0</v>
      </c>
      <c r="O7" s="10">
        <f>+'Master Input'!O6</f>
        <v>2</v>
      </c>
      <c r="P7" s="10">
        <f>+'Master Input'!P6</f>
        <v>0</v>
      </c>
      <c r="Q7" s="10">
        <f>+'Master Input'!Q6</f>
        <v>2</v>
      </c>
      <c r="R7" s="10">
        <f>+'Master Input'!R6</f>
        <v>0</v>
      </c>
      <c r="S7" s="10">
        <f>+'Master Input'!S6</f>
        <v>0</v>
      </c>
      <c r="T7" s="10">
        <f>+'Master Input'!T6</f>
        <v>0</v>
      </c>
      <c r="U7" s="10">
        <f>+'Master Input'!U6</f>
        <v>0</v>
      </c>
      <c r="V7" s="10">
        <f>+'Master Input'!V6</f>
        <v>2</v>
      </c>
      <c r="W7" s="10">
        <f>+'Master Input'!AC6</f>
        <v>6</v>
      </c>
      <c r="X7" s="10">
        <f>+'Master Input'!AD6</f>
        <v>135.03</v>
      </c>
      <c r="Y7" s="28">
        <f>+'Master Input'!AE6</f>
        <v>141.03</v>
      </c>
      <c r="Z7" s="18">
        <f>+(Y7-91.52)/91.52*100</f>
        <v>54.09746503496504</v>
      </c>
    </row>
    <row r="8" spans="1:26" ht="12.75">
      <c r="A8" t="str">
        <f>+'Start List Day 1'!D9</f>
        <v>C1</v>
      </c>
      <c r="B8">
        <f>+'Start List Day 1'!A9</f>
        <v>25</v>
      </c>
      <c r="C8" t="str">
        <f>+'Start List Day 1'!B9</f>
        <v>Cameron Smedley</v>
      </c>
      <c r="D8" s="10">
        <f>+'Master Input'!D7</f>
        <v>0</v>
      </c>
      <c r="E8" s="10">
        <f>+'Master Input'!E7</f>
        <v>0</v>
      </c>
      <c r="F8" s="10">
        <f>+'Master Input'!F7</f>
        <v>0</v>
      </c>
      <c r="G8" s="10">
        <f>+'Master Input'!G7</f>
        <v>0</v>
      </c>
      <c r="H8" s="10">
        <f>+'Master Input'!H7</f>
        <v>0</v>
      </c>
      <c r="I8" s="10">
        <f>+'Master Input'!I7</f>
        <v>0</v>
      </c>
      <c r="J8" s="10">
        <f>+'Master Input'!J7</f>
        <v>0</v>
      </c>
      <c r="K8" s="10">
        <f>+'Master Input'!K7</f>
        <v>0</v>
      </c>
      <c r="L8" s="10">
        <f>+'Master Input'!L7</f>
        <v>0</v>
      </c>
      <c r="M8" s="10">
        <f>+'Master Input'!M7</f>
        <v>0</v>
      </c>
      <c r="N8" s="10">
        <f>+'Master Input'!N7</f>
        <v>0</v>
      </c>
      <c r="O8" s="10">
        <f>+'Master Input'!O7</f>
        <v>0</v>
      </c>
      <c r="P8" s="10">
        <f>+'Master Input'!P7</f>
        <v>0</v>
      </c>
      <c r="Q8" s="10">
        <f>+'Master Input'!Q7</f>
        <v>2</v>
      </c>
      <c r="R8" s="10">
        <f>+'Master Input'!R7</f>
        <v>0</v>
      </c>
      <c r="S8" s="10">
        <f>+'Master Input'!S7</f>
        <v>0</v>
      </c>
      <c r="T8" s="10">
        <f>+'Master Input'!T7</f>
        <v>0</v>
      </c>
      <c r="U8" s="10">
        <f>+'Master Input'!U7</f>
        <v>0</v>
      </c>
      <c r="V8" s="10">
        <f>+'Master Input'!V7</f>
        <v>0</v>
      </c>
      <c r="W8" s="10">
        <f>+'Master Input'!AC7</f>
        <v>2</v>
      </c>
      <c r="X8" s="10">
        <f>+'Master Input'!AD7</f>
        <v>102.16</v>
      </c>
      <c r="Y8" s="28">
        <f>+'Master Input'!AE7</f>
        <v>104.16</v>
      </c>
      <c r="Z8" s="18">
        <f>+(Y8-91.52)/91.52*100</f>
        <v>13.811188811188813</v>
      </c>
    </row>
    <row r="9" spans="1:26" ht="12.75">
      <c r="A9" t="str">
        <f>+'Start List Day 1'!D10</f>
        <v>C1</v>
      </c>
      <c r="B9">
        <f>+'Start List Day 1'!A10</f>
        <v>24</v>
      </c>
      <c r="C9" t="str">
        <f>+'Start List Day 1'!B10</f>
        <v>Julian Potvin-Bernal</v>
      </c>
      <c r="D9" s="10">
        <f>+'Master Input'!D8</f>
        <v>0</v>
      </c>
      <c r="E9" s="10">
        <f>+'Master Input'!E8</f>
        <v>0</v>
      </c>
      <c r="F9" s="10">
        <f>+'Master Input'!F8</f>
        <v>0</v>
      </c>
      <c r="G9" s="10">
        <f>+'Master Input'!G8</f>
        <v>0</v>
      </c>
      <c r="H9" s="10">
        <f>+'Master Input'!H8</f>
        <v>0</v>
      </c>
      <c r="I9" s="10">
        <f>+'Master Input'!I8</f>
        <v>0</v>
      </c>
      <c r="J9" s="10">
        <f>+'Master Input'!J8</f>
        <v>0</v>
      </c>
      <c r="K9" s="10">
        <f>+'Master Input'!K8</f>
        <v>0</v>
      </c>
      <c r="L9" s="10">
        <f>+'Master Input'!L8</f>
        <v>0</v>
      </c>
      <c r="M9" s="10">
        <f>+'Master Input'!M8</f>
        <v>0</v>
      </c>
      <c r="N9" s="10">
        <f>+'Master Input'!N8</f>
        <v>0</v>
      </c>
      <c r="O9" s="10">
        <f>+'Master Input'!O8</f>
        <v>0</v>
      </c>
      <c r="P9" s="10">
        <f>+'Master Input'!P8</f>
        <v>0</v>
      </c>
      <c r="Q9" s="10">
        <f>+'Master Input'!Q8</f>
        <v>0</v>
      </c>
      <c r="R9" s="10">
        <f>+'Master Input'!R8</f>
        <v>0</v>
      </c>
      <c r="S9" s="10">
        <f>+'Master Input'!S8</f>
        <v>2</v>
      </c>
      <c r="T9" s="10">
        <f>+'Master Input'!T8</f>
        <v>0</v>
      </c>
      <c r="U9" s="10">
        <f>+'Master Input'!U8</f>
        <v>0</v>
      </c>
      <c r="V9" s="10">
        <f>+'Master Input'!V8</f>
        <v>0</v>
      </c>
      <c r="W9" s="10">
        <f>+'Master Input'!AC8</f>
        <v>2</v>
      </c>
      <c r="X9" s="10">
        <f>+'Master Input'!AD8</f>
        <v>98.8</v>
      </c>
      <c r="Y9" s="28">
        <f>+'Master Input'!AE8</f>
        <v>100.8</v>
      </c>
      <c r="Z9" s="18">
        <f>+(Y9-91.52)/91.52*100</f>
        <v>10.139860139860142</v>
      </c>
    </row>
    <row r="10" ht="12.75">
      <c r="Y10" s="29"/>
    </row>
    <row r="11" spans="1:26" ht="12.75">
      <c r="A11" t="str">
        <f>+'Start List Day 1'!D12</f>
        <v>C1W</v>
      </c>
      <c r="B11">
        <f>+'Start List Day 1'!A12</f>
        <v>23</v>
      </c>
      <c r="C11" t="str">
        <f>+'Start List Day 1'!B12</f>
        <v>Sindy Audet</v>
      </c>
      <c r="D11" s="10">
        <f>+'Master Input'!D10</f>
        <v>0</v>
      </c>
      <c r="E11" s="10">
        <f>+'Master Input'!E10</f>
        <v>50</v>
      </c>
      <c r="F11" s="10">
        <f>+'Master Input'!F10</f>
        <v>0</v>
      </c>
      <c r="G11" s="10">
        <f>+'Master Input'!G10</f>
        <v>0</v>
      </c>
      <c r="H11" s="10">
        <f>+'Master Input'!H10</f>
        <v>0</v>
      </c>
      <c r="I11" s="10">
        <f>+'Master Input'!I10</f>
        <v>2</v>
      </c>
      <c r="J11" s="10">
        <f>+'Master Input'!J10</f>
        <v>2</v>
      </c>
      <c r="K11" s="10">
        <f>+'Master Input'!K10</f>
        <v>0</v>
      </c>
      <c r="L11" s="10">
        <f>+'Master Input'!L10</f>
        <v>0</v>
      </c>
      <c r="M11" s="10">
        <f>+'Master Input'!M10</f>
        <v>0</v>
      </c>
      <c r="N11" s="10">
        <f>+'Master Input'!N10</f>
        <v>0</v>
      </c>
      <c r="O11" s="10">
        <f>+'Master Input'!O10</f>
        <v>0</v>
      </c>
      <c r="P11" s="10">
        <f>+'Master Input'!P10</f>
        <v>0</v>
      </c>
      <c r="Q11" s="10">
        <f>+'Master Input'!Q10</f>
        <v>50</v>
      </c>
      <c r="R11" s="10">
        <f>+'Master Input'!R10</f>
        <v>0</v>
      </c>
      <c r="S11" s="10">
        <f>+'Master Input'!S10</f>
        <v>0</v>
      </c>
      <c r="T11" s="10">
        <f>+'Master Input'!T10</f>
        <v>0</v>
      </c>
      <c r="U11" s="10">
        <f>+'Master Input'!U10</f>
        <v>0</v>
      </c>
      <c r="V11" s="10">
        <f>+'Master Input'!V10</f>
        <v>0</v>
      </c>
      <c r="W11" s="10">
        <f>+'Master Input'!AC10</f>
        <v>104</v>
      </c>
      <c r="X11" s="10">
        <f>+'Master Input'!AD10</f>
        <v>195.63</v>
      </c>
      <c r="Y11" s="28">
        <f>+'Master Input'!AE10</f>
        <v>299.63</v>
      </c>
      <c r="Z11" s="18">
        <f>+(Y11-91.52)/91.52*100</f>
        <v>227.39291958041957</v>
      </c>
    </row>
    <row r="12" ht="12.75">
      <c r="Y12" s="29"/>
    </row>
    <row r="13" spans="1:26" ht="12.75">
      <c r="A13" t="str">
        <f>+'Start List Day 1'!D14</f>
        <v>C2</v>
      </c>
      <c r="B13">
        <f>+'Start List Day 1'!A14</f>
        <v>22</v>
      </c>
      <c r="C13" t="str">
        <f>+'Start List Day 1'!B14</f>
        <v>D.Purcell/T.Purcell</v>
      </c>
      <c r="D13" s="10">
        <f>+'Master Input'!D12</f>
        <v>0</v>
      </c>
      <c r="E13" s="10">
        <f>+'Master Input'!E12</f>
        <v>0</v>
      </c>
      <c r="F13" s="10">
        <f>+'Master Input'!F12</f>
        <v>0</v>
      </c>
      <c r="G13" s="10">
        <f>+'Master Input'!G12</f>
        <v>0</v>
      </c>
      <c r="H13" s="10">
        <f>+'Master Input'!H12</f>
        <v>0</v>
      </c>
      <c r="I13" s="10">
        <f>+'Master Input'!I12</f>
        <v>2</v>
      </c>
      <c r="J13" s="10">
        <f>+'Master Input'!J12</f>
        <v>0</v>
      </c>
      <c r="K13" s="10">
        <f>+'Master Input'!K12</f>
        <v>0</v>
      </c>
      <c r="L13" s="10">
        <f>+'Master Input'!L12</f>
        <v>0</v>
      </c>
      <c r="M13" s="10">
        <f>+'Master Input'!M12</f>
        <v>2</v>
      </c>
      <c r="N13" s="10">
        <f>+'Master Input'!N12</f>
        <v>0</v>
      </c>
      <c r="O13" s="10">
        <f>+'Master Input'!O12</f>
        <v>0</v>
      </c>
      <c r="P13" s="10">
        <f>+'Master Input'!P12</f>
        <v>0</v>
      </c>
      <c r="Q13" s="10">
        <f>+'Master Input'!Q12</f>
        <v>2</v>
      </c>
      <c r="R13" s="10">
        <f>+'Master Input'!R12</f>
        <v>0</v>
      </c>
      <c r="S13" s="10">
        <f>+'Master Input'!S12</f>
        <v>0</v>
      </c>
      <c r="T13" s="10">
        <f>+'Master Input'!T12</f>
        <v>0</v>
      </c>
      <c r="U13" s="10">
        <f>+'Master Input'!U12</f>
        <v>2</v>
      </c>
      <c r="V13" s="10">
        <f>+'Master Input'!V12</f>
        <v>0</v>
      </c>
      <c r="W13" s="10">
        <f>+'Master Input'!AC12</f>
        <v>8</v>
      </c>
      <c r="X13" s="10">
        <f>+'Master Input'!AD12</f>
        <v>118.7</v>
      </c>
      <c r="Y13" s="28">
        <f>+'Master Input'!AE12</f>
        <v>126.7</v>
      </c>
      <c r="Z13" s="18">
        <f>+(Y13-91.52)/91.52*100</f>
        <v>38.43968531468532</v>
      </c>
    </row>
    <row r="14" spans="1:26" ht="12.75">
      <c r="A14" t="str">
        <f>+'Start List Day 1'!D15</f>
        <v>C2</v>
      </c>
      <c r="B14">
        <f>+'Start List Day 1'!A15</f>
        <v>21</v>
      </c>
      <c r="C14" t="str">
        <f>+'Start List Day 1'!B15</f>
        <v>A.Cutts/J.Cutts</v>
      </c>
      <c r="D14" s="10">
        <f>+'Master Input'!D13</f>
        <v>0</v>
      </c>
      <c r="E14" s="10">
        <f>+'Master Input'!E13</f>
        <v>0</v>
      </c>
      <c r="F14" s="10">
        <f>+'Master Input'!F13</f>
        <v>0</v>
      </c>
      <c r="G14" s="10">
        <f>+'Master Input'!G13</f>
        <v>0</v>
      </c>
      <c r="H14" s="10">
        <f>+'Master Input'!H13</f>
        <v>0</v>
      </c>
      <c r="I14" s="10">
        <f>+'Master Input'!I13</f>
        <v>2</v>
      </c>
      <c r="J14" s="10">
        <f>+'Master Input'!J13</f>
        <v>0</v>
      </c>
      <c r="K14" s="10">
        <f>+'Master Input'!K13</f>
        <v>0</v>
      </c>
      <c r="L14" s="10">
        <f>+'Master Input'!L13</f>
        <v>0</v>
      </c>
      <c r="M14" s="10">
        <f>+'Master Input'!M13</f>
        <v>0</v>
      </c>
      <c r="N14" s="10">
        <f>+'Master Input'!N13</f>
        <v>0</v>
      </c>
      <c r="O14" s="10">
        <f>+'Master Input'!O13</f>
        <v>0</v>
      </c>
      <c r="P14" s="10">
        <f>+'Master Input'!P13</f>
        <v>0</v>
      </c>
      <c r="Q14" s="10">
        <f>+'Master Input'!Q13</f>
        <v>0</v>
      </c>
      <c r="R14" s="10">
        <f>+'Master Input'!R13</f>
        <v>0</v>
      </c>
      <c r="S14" s="10">
        <f>+'Master Input'!S13</f>
        <v>0</v>
      </c>
      <c r="T14" s="10">
        <f>+'Master Input'!T13</f>
        <v>0</v>
      </c>
      <c r="U14" s="10">
        <f>+'Master Input'!U13</f>
        <v>0</v>
      </c>
      <c r="V14" s="10">
        <f>+'Master Input'!V13</f>
        <v>0</v>
      </c>
      <c r="W14" s="10">
        <f>+'Master Input'!AC13</f>
        <v>2</v>
      </c>
      <c r="X14" s="10">
        <f>+'Master Input'!AD13</f>
        <v>111.22</v>
      </c>
      <c r="Y14" s="28">
        <f>+'Master Input'!AE13</f>
        <v>113.22</v>
      </c>
      <c r="Z14" s="18">
        <f>+(Y14-91.52)/91.52*100</f>
        <v>23.71066433566434</v>
      </c>
    </row>
    <row r="15" ht="12.75">
      <c r="Y15" s="29"/>
    </row>
    <row r="16" spans="1:26" ht="12.75">
      <c r="A16" t="str">
        <f>+'Start List Day 1'!D17</f>
        <v>K1W</v>
      </c>
      <c r="B16">
        <f>+'Start List Day 1'!A17</f>
        <v>20</v>
      </c>
      <c r="C16" t="str">
        <f>+'Start List Day 1'!B17</f>
        <v>Celeste Corkery</v>
      </c>
      <c r="D16" s="10">
        <f>+'Master Input'!D15</f>
        <v>0</v>
      </c>
      <c r="E16" s="10">
        <f>+'Master Input'!E15</f>
        <v>50</v>
      </c>
      <c r="F16" s="10">
        <f>+'Master Input'!F15</f>
        <v>0</v>
      </c>
      <c r="G16" s="10">
        <f>+'Master Input'!G15</f>
        <v>0</v>
      </c>
      <c r="H16" s="10">
        <f>+'Master Input'!H15</f>
        <v>0</v>
      </c>
      <c r="I16" s="10">
        <f>+'Master Input'!I15</f>
        <v>0</v>
      </c>
      <c r="J16" s="10">
        <f>+'Master Input'!J15</f>
        <v>50</v>
      </c>
      <c r="K16" s="10">
        <f>+'Master Input'!K15</f>
        <v>0</v>
      </c>
      <c r="L16" s="10">
        <f>+'Master Input'!L15</f>
        <v>0</v>
      </c>
      <c r="M16" s="10">
        <f>+'Master Input'!M15</f>
        <v>0</v>
      </c>
      <c r="N16" s="10">
        <f>+'Master Input'!N15</f>
        <v>0</v>
      </c>
      <c r="O16" s="10">
        <f>+'Master Input'!O15</f>
        <v>50</v>
      </c>
      <c r="P16" s="10">
        <f>+'Master Input'!P15</f>
        <v>2</v>
      </c>
      <c r="Q16" s="10">
        <f>+'Master Input'!Q15</f>
        <v>0</v>
      </c>
      <c r="R16" s="10">
        <f>+'Master Input'!R15</f>
        <v>0</v>
      </c>
      <c r="S16" s="10">
        <f>+'Master Input'!S15</f>
        <v>0</v>
      </c>
      <c r="T16" s="10">
        <f>+'Master Input'!T15</f>
        <v>0</v>
      </c>
      <c r="U16" s="10">
        <f>+'Master Input'!U15</f>
        <v>2</v>
      </c>
      <c r="V16" s="10">
        <f>+'Master Input'!V15</f>
        <v>50</v>
      </c>
      <c r="W16" s="10">
        <f>+'Master Input'!AC15</f>
        <v>204</v>
      </c>
      <c r="X16" s="10">
        <f>+'Master Input'!AD15</f>
        <v>141.64</v>
      </c>
      <c r="Y16" s="28">
        <f>+'Master Input'!AE15</f>
        <v>345.64</v>
      </c>
      <c r="Z16" s="18">
        <f>+(Y16-91.52)/91.52*100</f>
        <v>277.6660839160839</v>
      </c>
    </row>
    <row r="17" spans="1:26" ht="12.75">
      <c r="A17" t="str">
        <f>+'Start List Day 1'!D18</f>
        <v>K1W</v>
      </c>
      <c r="B17">
        <f>+'Start List Day 1'!A18</f>
        <v>19</v>
      </c>
      <c r="C17" t="str">
        <f>+'Start List Day 1'!B18</f>
        <v>Marissa Dederer</v>
      </c>
      <c r="D17" s="10">
        <f>+'Master Input'!D16</f>
        <v>0</v>
      </c>
      <c r="E17" s="10">
        <f>+'Master Input'!E16</f>
        <v>50</v>
      </c>
      <c r="F17" s="10">
        <f>+'Master Input'!F16</f>
        <v>0</v>
      </c>
      <c r="G17" s="10">
        <f>+'Master Input'!G16</f>
        <v>0</v>
      </c>
      <c r="H17" s="10">
        <f>+'Master Input'!H16</f>
        <v>0</v>
      </c>
      <c r="I17" s="10">
        <f>+'Master Input'!I16</f>
        <v>0</v>
      </c>
      <c r="J17" s="10">
        <f>+'Master Input'!J16</f>
        <v>0</v>
      </c>
      <c r="K17" s="10">
        <f>+'Master Input'!K16</f>
        <v>0</v>
      </c>
      <c r="L17" s="10">
        <f>+'Master Input'!L16</f>
        <v>0</v>
      </c>
      <c r="M17" s="10">
        <f>+'Master Input'!M16</f>
        <v>0</v>
      </c>
      <c r="N17" s="10">
        <f>+'Master Input'!N16</f>
        <v>0</v>
      </c>
      <c r="O17" s="10">
        <f>+'Master Input'!O16</f>
        <v>0</v>
      </c>
      <c r="P17" s="10">
        <f>+'Master Input'!P16</f>
        <v>0</v>
      </c>
      <c r="Q17" s="10">
        <f>+'Master Input'!Q16</f>
        <v>0</v>
      </c>
      <c r="R17" s="10">
        <f>+'Master Input'!R16</f>
        <v>0</v>
      </c>
      <c r="S17" s="10">
        <f>+'Master Input'!S16</f>
        <v>0</v>
      </c>
      <c r="T17" s="10">
        <f>+'Master Input'!T16</f>
        <v>0</v>
      </c>
      <c r="U17" s="10">
        <f>+'Master Input'!U16</f>
        <v>0</v>
      </c>
      <c r="V17" s="10">
        <f>+'Master Input'!V16</f>
        <v>0</v>
      </c>
      <c r="W17" s="10">
        <f>+'Master Input'!AC16</f>
        <v>50</v>
      </c>
      <c r="X17" s="10">
        <f>+'Master Input'!AD16</f>
        <v>129.39</v>
      </c>
      <c r="Y17" s="28">
        <f>+'Master Input'!AE16</f>
        <v>179.39</v>
      </c>
      <c r="Z17" s="18">
        <f aca="true" t="shared" si="0" ref="Z17:Z24">+(Y17-91.52)/91.52*100</f>
        <v>96.0118006993007</v>
      </c>
    </row>
    <row r="18" spans="1:26" ht="12.75">
      <c r="A18" t="str">
        <f>+'Start List Day 1'!D19</f>
        <v>K1W</v>
      </c>
      <c r="B18">
        <f>+'Start List Day 1'!A19</f>
        <v>18</v>
      </c>
      <c r="C18" t="str">
        <f>+'Start List Day 1'!B19</f>
        <v>Anna Williams</v>
      </c>
      <c r="D18" s="10">
        <f>+'Master Input'!D17</f>
        <v>2</v>
      </c>
      <c r="E18" s="10">
        <f>+'Master Input'!E17</f>
        <v>0</v>
      </c>
      <c r="F18" s="10">
        <f>+'Master Input'!F17</f>
        <v>0</v>
      </c>
      <c r="G18" s="10">
        <f>+'Master Input'!G17</f>
        <v>0</v>
      </c>
      <c r="H18" s="10">
        <f>+'Master Input'!H17</f>
        <v>0</v>
      </c>
      <c r="I18" s="10">
        <f>+'Master Input'!I17</f>
        <v>2</v>
      </c>
      <c r="J18" s="10">
        <f>+'Master Input'!J17</f>
        <v>0</v>
      </c>
      <c r="K18" s="10" t="str">
        <f>+'Master Input'!K17</f>
        <v>DNF</v>
      </c>
      <c r="L18" s="10">
        <f>+'Master Input'!L17</f>
        <v>0</v>
      </c>
      <c r="M18" s="10">
        <f>+'Master Input'!M17</f>
        <v>0</v>
      </c>
      <c r="N18" s="10">
        <f>+'Master Input'!N17</f>
        <v>0</v>
      </c>
      <c r="O18" s="10">
        <f>+'Master Input'!O17</f>
        <v>0</v>
      </c>
      <c r="P18" s="10">
        <f>+'Master Input'!P17</f>
        <v>0</v>
      </c>
      <c r="Q18" s="10">
        <f>+'Master Input'!Q17</f>
        <v>0</v>
      </c>
      <c r="R18" s="10">
        <f>+'Master Input'!R17</f>
        <v>0</v>
      </c>
      <c r="S18" s="10">
        <f>+'Master Input'!S17</f>
        <v>0</v>
      </c>
      <c r="T18" s="10">
        <f>+'Master Input'!T17</f>
        <v>0</v>
      </c>
      <c r="U18" s="10">
        <f>+'Master Input'!U17</f>
        <v>0</v>
      </c>
      <c r="V18" s="10">
        <f>+'Master Input'!V17</f>
        <v>0</v>
      </c>
      <c r="W18" s="10">
        <f>+'Master Input'!AC17</f>
        <v>4</v>
      </c>
      <c r="X18" s="10">
        <f>+'Master Input'!AD17</f>
        <v>999</v>
      </c>
      <c r="Y18" s="28" t="s">
        <v>35</v>
      </c>
      <c r="Z18" s="18" t="s">
        <v>36</v>
      </c>
    </row>
    <row r="19" spans="1:26" ht="12.75">
      <c r="A19" t="str">
        <f>+'Start List Day 1'!D20</f>
        <v>K1W</v>
      </c>
      <c r="B19">
        <f>+'Start List Day 1'!A20</f>
        <v>17</v>
      </c>
      <c r="C19" t="str">
        <f>+'Start List Day 1'!B20</f>
        <v>Thea Froehlich</v>
      </c>
      <c r="D19" s="10">
        <f>+'Master Input'!D18</f>
        <v>0</v>
      </c>
      <c r="E19" s="10">
        <f>+'Master Input'!E18</f>
        <v>0</v>
      </c>
      <c r="F19" s="10">
        <f>+'Master Input'!F18</f>
        <v>0</v>
      </c>
      <c r="G19" s="10">
        <f>+'Master Input'!G18</f>
        <v>0</v>
      </c>
      <c r="H19" s="10">
        <f>+'Master Input'!H18</f>
        <v>0</v>
      </c>
      <c r="I19" s="10">
        <f>+'Master Input'!I18</f>
        <v>0</v>
      </c>
      <c r="J19" s="10">
        <f>+'Master Input'!J18</f>
        <v>0</v>
      </c>
      <c r="K19" s="10">
        <f>+'Master Input'!K18</f>
        <v>0</v>
      </c>
      <c r="L19" s="10">
        <f>+'Master Input'!L18</f>
        <v>0</v>
      </c>
      <c r="M19" s="10">
        <f>+'Master Input'!M18</f>
        <v>0</v>
      </c>
      <c r="N19" s="10">
        <f>+'Master Input'!N18</f>
        <v>0</v>
      </c>
      <c r="O19" s="10">
        <f>+'Master Input'!O18</f>
        <v>0</v>
      </c>
      <c r="P19" s="10">
        <f>+'Master Input'!P18</f>
        <v>0</v>
      </c>
      <c r="Q19" s="10">
        <f>+'Master Input'!Q18</f>
        <v>0</v>
      </c>
      <c r="R19" s="10">
        <f>+'Master Input'!R18</f>
        <v>0</v>
      </c>
      <c r="S19" s="10">
        <f>+'Master Input'!S18</f>
        <v>50</v>
      </c>
      <c r="T19" s="10">
        <f>+'Master Input'!T18</f>
        <v>0</v>
      </c>
      <c r="U19" s="10">
        <f>+'Master Input'!U18</f>
        <v>2</v>
      </c>
      <c r="V19" s="10">
        <f>+'Master Input'!V18</f>
        <v>0</v>
      </c>
      <c r="W19" s="10">
        <f>+'Master Input'!AC18</f>
        <v>52</v>
      </c>
      <c r="X19" s="10">
        <f>+'Master Input'!AD18</f>
        <v>120.17</v>
      </c>
      <c r="Y19" s="28">
        <f>+'Master Input'!AE18</f>
        <v>172.17000000000002</v>
      </c>
      <c r="Z19" s="18">
        <f t="shared" si="0"/>
        <v>88.12281468531471</v>
      </c>
    </row>
    <row r="20" spans="1:26" ht="12.75">
      <c r="A20" t="str">
        <f>+'Start List Day 1'!D21</f>
        <v>K1W</v>
      </c>
      <c r="B20">
        <f>+'Start List Day 1'!A21</f>
        <v>16</v>
      </c>
      <c r="C20" t="str">
        <f>+'Start List Day 1'!B21</f>
        <v>Kathleen Tayler</v>
      </c>
      <c r="D20" s="10">
        <f>+'Master Input'!D19</f>
        <v>2</v>
      </c>
      <c r="E20" s="10">
        <f>+'Master Input'!E19</f>
        <v>0</v>
      </c>
      <c r="F20" s="10">
        <f>+'Master Input'!F19</f>
        <v>0</v>
      </c>
      <c r="G20" s="10">
        <f>+'Master Input'!G19</f>
        <v>0</v>
      </c>
      <c r="H20" s="10">
        <f>+'Master Input'!H19</f>
        <v>0</v>
      </c>
      <c r="I20" s="10">
        <f>+'Master Input'!I19</f>
        <v>0</v>
      </c>
      <c r="J20" s="10">
        <f>+'Master Input'!J19</f>
        <v>0</v>
      </c>
      <c r="K20" s="10">
        <f>+'Master Input'!K19</f>
        <v>0</v>
      </c>
      <c r="L20" s="10">
        <f>+'Master Input'!L19</f>
        <v>0</v>
      </c>
      <c r="M20" s="10">
        <f>+'Master Input'!M19</f>
        <v>0</v>
      </c>
      <c r="N20" s="10">
        <f>+'Master Input'!N19</f>
        <v>0</v>
      </c>
      <c r="O20" s="10">
        <f>+'Master Input'!O19</f>
        <v>0</v>
      </c>
      <c r="P20" s="10">
        <f>+'Master Input'!P19</f>
        <v>0</v>
      </c>
      <c r="Q20" s="10">
        <f>+'Master Input'!Q19</f>
        <v>0</v>
      </c>
      <c r="R20" s="10">
        <f>+'Master Input'!R19</f>
        <v>0</v>
      </c>
      <c r="S20" s="10">
        <f>+'Master Input'!S19</f>
        <v>0</v>
      </c>
      <c r="T20" s="10">
        <f>+'Master Input'!T19</f>
        <v>0</v>
      </c>
      <c r="U20" s="10">
        <f>+'Master Input'!U19</f>
        <v>2</v>
      </c>
      <c r="V20" s="10">
        <f>+'Master Input'!V19</f>
        <v>0</v>
      </c>
      <c r="W20" s="10">
        <f>+'Master Input'!AC19</f>
        <v>4</v>
      </c>
      <c r="X20" s="10">
        <f>+'Master Input'!AD19</f>
        <v>132.08</v>
      </c>
      <c r="Y20" s="28">
        <f>+'Master Input'!AE19</f>
        <v>136.08</v>
      </c>
      <c r="Z20" s="18">
        <f t="shared" si="0"/>
        <v>48.68881118881121</v>
      </c>
    </row>
    <row r="21" spans="1:26" ht="12.75">
      <c r="A21" t="str">
        <f>+'Start List Day 1'!D22</f>
        <v>K1W</v>
      </c>
      <c r="B21">
        <f>+'Start List Day 1'!A22</f>
        <v>15</v>
      </c>
      <c r="C21" t="str">
        <f>+'Start List Day 1'!B22</f>
        <v>Katrina Van Wijk</v>
      </c>
      <c r="D21" s="10">
        <f>+'Master Input'!D20</f>
        <v>0</v>
      </c>
      <c r="E21" s="10">
        <f>+'Master Input'!E20</f>
        <v>0</v>
      </c>
      <c r="F21" s="10">
        <f>+'Master Input'!F20</f>
        <v>0</v>
      </c>
      <c r="G21" s="10">
        <f>+'Master Input'!G20</f>
        <v>0</v>
      </c>
      <c r="H21" s="10">
        <f>+'Master Input'!H20</f>
        <v>2</v>
      </c>
      <c r="I21" s="10">
        <f>+'Master Input'!I20</f>
        <v>2</v>
      </c>
      <c r="J21" s="10">
        <f>+'Master Input'!J20</f>
        <v>0</v>
      </c>
      <c r="K21" s="10">
        <f>+'Master Input'!K20</f>
        <v>0</v>
      </c>
      <c r="L21" s="10">
        <f>+'Master Input'!L20</f>
        <v>0</v>
      </c>
      <c r="M21" s="10">
        <f>+'Master Input'!M20</f>
        <v>0</v>
      </c>
      <c r="N21" s="10">
        <f>+'Master Input'!N20</f>
        <v>0</v>
      </c>
      <c r="O21" s="10">
        <f>+'Master Input'!O20</f>
        <v>0</v>
      </c>
      <c r="P21" s="10">
        <f>+'Master Input'!P20</f>
        <v>0</v>
      </c>
      <c r="Q21" s="10">
        <f>+'Master Input'!Q20</f>
        <v>0</v>
      </c>
      <c r="R21" s="10">
        <f>+'Master Input'!R20</f>
        <v>0</v>
      </c>
      <c r="S21" s="10">
        <f>+'Master Input'!S20</f>
        <v>0</v>
      </c>
      <c r="T21" s="10">
        <f>+'Master Input'!T20</f>
        <v>0</v>
      </c>
      <c r="U21" s="10">
        <f>+'Master Input'!U20</f>
        <v>0</v>
      </c>
      <c r="V21" s="10">
        <f>+'Master Input'!V20</f>
        <v>0</v>
      </c>
      <c r="W21" s="10">
        <f>+'Master Input'!AC20</f>
        <v>4</v>
      </c>
      <c r="X21" s="10">
        <f>+'Master Input'!AD20</f>
        <v>130.03</v>
      </c>
      <c r="Y21" s="28">
        <f>+'Master Input'!AE20</f>
        <v>134.03</v>
      </c>
      <c r="Z21" s="18">
        <f t="shared" si="0"/>
        <v>46.44886363636365</v>
      </c>
    </row>
    <row r="22" spans="1:26" ht="12.75">
      <c r="A22" t="str">
        <f>+'Start List Day 1'!D23</f>
        <v>K1W</v>
      </c>
      <c r="B22">
        <f>+'Start List Day 1'!A23</f>
        <v>14</v>
      </c>
      <c r="C22" t="str">
        <f>+'Start List Day 1'!B23</f>
        <v>Jaz DenHollander</v>
      </c>
      <c r="D22" s="10">
        <f>+'Master Input'!D21</f>
        <v>0</v>
      </c>
      <c r="E22" s="10">
        <f>+'Master Input'!E21</f>
        <v>0</v>
      </c>
      <c r="F22" s="10">
        <f>+'Master Input'!F21</f>
        <v>0</v>
      </c>
      <c r="G22" s="10">
        <f>+'Master Input'!G21</f>
        <v>0</v>
      </c>
      <c r="H22" s="10">
        <f>+'Master Input'!H21</f>
        <v>0</v>
      </c>
      <c r="I22" s="10">
        <f>+'Master Input'!I21</f>
        <v>2</v>
      </c>
      <c r="J22" s="10">
        <f>+'Master Input'!J21</f>
        <v>0</v>
      </c>
      <c r="K22" s="10">
        <f>+'Master Input'!K21</f>
        <v>0</v>
      </c>
      <c r="L22" s="10">
        <f>+'Master Input'!L21</f>
        <v>0</v>
      </c>
      <c r="M22" s="10">
        <f>+'Master Input'!M21</f>
        <v>0</v>
      </c>
      <c r="N22" s="10">
        <f>+'Master Input'!N21</f>
        <v>0</v>
      </c>
      <c r="O22" s="10">
        <f>+'Master Input'!O21</f>
        <v>0</v>
      </c>
      <c r="P22" s="10">
        <f>+'Master Input'!P21</f>
        <v>0</v>
      </c>
      <c r="Q22" s="10">
        <f>+'Master Input'!Q21</f>
        <v>0</v>
      </c>
      <c r="R22" s="10">
        <f>+'Master Input'!R21</f>
        <v>0</v>
      </c>
      <c r="S22" s="10">
        <f>+'Master Input'!S21</f>
        <v>2</v>
      </c>
      <c r="T22" s="10">
        <f>+'Master Input'!T21</f>
        <v>2</v>
      </c>
      <c r="U22" s="10">
        <f>+'Master Input'!U21</f>
        <v>0</v>
      </c>
      <c r="V22" s="10">
        <f>+'Master Input'!V21</f>
        <v>0</v>
      </c>
      <c r="W22" s="10">
        <f>+'Master Input'!AC21</f>
        <v>6</v>
      </c>
      <c r="X22" s="10">
        <f>+'Master Input'!AD21</f>
        <v>138.5</v>
      </c>
      <c r="Y22" s="28">
        <f>+'Master Input'!AE21</f>
        <v>144.5</v>
      </c>
      <c r="Z22" s="18">
        <f t="shared" si="0"/>
        <v>57.88898601398602</v>
      </c>
    </row>
    <row r="23" spans="1:26" ht="12.75">
      <c r="A23" t="str">
        <f>+'Start List Day 1'!D24</f>
        <v>K1W</v>
      </c>
      <c r="B23">
        <f>+'Start List Day 1'!A24</f>
        <v>13</v>
      </c>
      <c r="C23" t="str">
        <f>+'Start List Day 1'!B24</f>
        <v>Sarah Boudens</v>
      </c>
      <c r="D23" s="10">
        <f>+'Master Input'!D22</f>
        <v>0</v>
      </c>
      <c r="E23" s="10">
        <f>+'Master Input'!E22</f>
        <v>0</v>
      </c>
      <c r="F23" s="10">
        <f>+'Master Input'!F22</f>
        <v>0</v>
      </c>
      <c r="G23" s="10">
        <f>+'Master Input'!G22</f>
        <v>0</v>
      </c>
      <c r="H23" s="10">
        <f>+'Master Input'!H22</f>
        <v>0</v>
      </c>
      <c r="I23" s="10">
        <f>+'Master Input'!I22</f>
        <v>0</v>
      </c>
      <c r="J23" s="10">
        <f>+'Master Input'!J22</f>
        <v>0</v>
      </c>
      <c r="K23" s="10">
        <f>+'Master Input'!K22</f>
        <v>0</v>
      </c>
      <c r="L23" s="10">
        <f>+'Master Input'!L22</f>
        <v>0</v>
      </c>
      <c r="M23" s="10">
        <f>+'Master Input'!M22</f>
        <v>0</v>
      </c>
      <c r="N23" s="10">
        <f>+'Master Input'!N22</f>
        <v>0</v>
      </c>
      <c r="O23" s="10">
        <f>+'Master Input'!O22</f>
        <v>0</v>
      </c>
      <c r="P23" s="10">
        <f>+'Master Input'!P22</f>
        <v>0</v>
      </c>
      <c r="Q23" s="10">
        <f>+'Master Input'!Q22</f>
        <v>0</v>
      </c>
      <c r="R23" s="10">
        <f>+'Master Input'!R22</f>
        <v>0</v>
      </c>
      <c r="S23" s="10">
        <f>+'Master Input'!S22</f>
        <v>0</v>
      </c>
      <c r="T23" s="10">
        <f>+'Master Input'!T22</f>
        <v>0</v>
      </c>
      <c r="U23" s="10">
        <f>+'Master Input'!U22</f>
        <v>0</v>
      </c>
      <c r="V23" s="10">
        <f>+'Master Input'!V22</f>
        <v>0</v>
      </c>
      <c r="W23" s="10">
        <f>+'Master Input'!AC22</f>
        <v>0</v>
      </c>
      <c r="X23" s="10">
        <f>+'Master Input'!AD22</f>
        <v>112.09</v>
      </c>
      <c r="Y23" s="28">
        <f>+'Master Input'!AE22</f>
        <v>112.09</v>
      </c>
      <c r="Z23" s="18">
        <f t="shared" si="0"/>
        <v>22.475961538461547</v>
      </c>
    </row>
    <row r="24" spans="1:26" ht="12.75">
      <c r="A24" t="str">
        <f>+'Start List Day 1'!D25</f>
        <v>K1W</v>
      </c>
      <c r="B24">
        <f>+'Start List Day 1'!A25</f>
        <v>12</v>
      </c>
      <c r="C24" t="str">
        <f>+'Start List Day 1'!B25</f>
        <v>Jessica Groeneveld</v>
      </c>
      <c r="D24" s="10">
        <f>+'Master Input'!D23</f>
        <v>0</v>
      </c>
      <c r="E24" s="10">
        <f>+'Master Input'!E23</f>
        <v>0</v>
      </c>
      <c r="F24" s="10">
        <f>+'Master Input'!F23</f>
        <v>0</v>
      </c>
      <c r="G24" s="10">
        <f>+'Master Input'!G23</f>
        <v>0</v>
      </c>
      <c r="H24" s="10">
        <f>+'Master Input'!H23</f>
        <v>0</v>
      </c>
      <c r="I24" s="10">
        <f>+'Master Input'!I23</f>
        <v>0</v>
      </c>
      <c r="J24" s="10">
        <f>+'Master Input'!J23</f>
        <v>0</v>
      </c>
      <c r="K24" s="10">
        <f>+'Master Input'!K23</f>
        <v>0</v>
      </c>
      <c r="L24" s="10">
        <f>+'Master Input'!L23</f>
        <v>0</v>
      </c>
      <c r="M24" s="10">
        <f>+'Master Input'!M23</f>
        <v>0</v>
      </c>
      <c r="N24" s="10">
        <f>+'Master Input'!N23</f>
        <v>2</v>
      </c>
      <c r="O24" s="10">
        <f>+'Master Input'!O23</f>
        <v>0</v>
      </c>
      <c r="P24" s="10">
        <f>+'Master Input'!P23</f>
        <v>0</v>
      </c>
      <c r="Q24" s="10">
        <f>+'Master Input'!Q23</f>
        <v>0</v>
      </c>
      <c r="R24" s="10">
        <f>+'Master Input'!R23</f>
        <v>0</v>
      </c>
      <c r="S24" s="10">
        <f>+'Master Input'!S23</f>
        <v>0</v>
      </c>
      <c r="T24" s="10">
        <f>+'Master Input'!T23</f>
        <v>0</v>
      </c>
      <c r="U24" s="10">
        <f>+'Master Input'!U23</f>
        <v>0</v>
      </c>
      <c r="V24" s="10">
        <f>+'Master Input'!V23</f>
        <v>0</v>
      </c>
      <c r="W24" s="10">
        <f>+'Master Input'!AC23</f>
        <v>2</v>
      </c>
      <c r="X24" s="10">
        <f>+'Master Input'!AD23</f>
        <v>108.77</v>
      </c>
      <c r="Y24" s="28">
        <f>+'Master Input'!AE23</f>
        <v>110.77</v>
      </c>
      <c r="Z24" s="18">
        <f t="shared" si="0"/>
        <v>21.033653846153847</v>
      </c>
    </row>
    <row r="25" ht="12.75">
      <c r="Y25" s="29"/>
    </row>
    <row r="26" spans="1:26" ht="12.75">
      <c r="A26" t="str">
        <f>+'Start List Day 1'!D27</f>
        <v>K1</v>
      </c>
      <c r="B26">
        <f>+'Start List Day 1'!A27</f>
        <v>11</v>
      </c>
      <c r="C26" t="str">
        <f>+'Start List Day 1'!B27</f>
        <v>Derek Beer</v>
      </c>
      <c r="D26" s="10">
        <f>+'Master Input'!D25</f>
        <v>0</v>
      </c>
      <c r="E26" s="10">
        <f>+'Master Input'!E25</f>
        <v>2</v>
      </c>
      <c r="F26" s="10">
        <f>+'Master Input'!F25</f>
        <v>0</v>
      </c>
      <c r="G26" s="10">
        <f>+'Master Input'!G25</f>
        <v>0</v>
      </c>
      <c r="H26" s="10">
        <f>+'Master Input'!H25</f>
        <v>0</v>
      </c>
      <c r="I26" s="10">
        <f>+'Master Input'!I25</f>
        <v>0</v>
      </c>
      <c r="J26" s="10">
        <f>+'Master Input'!J25</f>
        <v>0</v>
      </c>
      <c r="K26" s="10">
        <f>+'Master Input'!K25</f>
        <v>0</v>
      </c>
      <c r="L26" s="10">
        <f>+'Master Input'!L25</f>
        <v>0</v>
      </c>
      <c r="M26" s="10">
        <f>+'Master Input'!M25</f>
        <v>0</v>
      </c>
      <c r="N26" s="10">
        <f>+'Master Input'!N25</f>
        <v>0</v>
      </c>
      <c r="O26" s="10">
        <f>+'Master Input'!O25</f>
        <v>0</v>
      </c>
      <c r="P26" s="10">
        <f>+'Master Input'!P25</f>
        <v>0</v>
      </c>
      <c r="Q26" s="10">
        <f>+'Master Input'!Q25</f>
        <v>0</v>
      </c>
      <c r="R26" s="10">
        <f>+'Master Input'!R25</f>
        <v>0</v>
      </c>
      <c r="S26" s="10">
        <f>+'Master Input'!S25</f>
        <v>0</v>
      </c>
      <c r="T26" s="10">
        <f>+'Master Input'!T25</f>
        <v>0</v>
      </c>
      <c r="U26" s="10">
        <f>+'Master Input'!U25</f>
        <v>0</v>
      </c>
      <c r="V26" s="10">
        <f>+'Master Input'!V25</f>
        <v>0</v>
      </c>
      <c r="W26" s="10">
        <f>+'Master Input'!AC25</f>
        <v>2</v>
      </c>
      <c r="X26" s="10">
        <f>+'Master Input'!AD25</f>
        <v>110.52</v>
      </c>
      <c r="Y26" s="28">
        <f>+'Master Input'!AE25</f>
        <v>112.52</v>
      </c>
      <c r="Z26" s="18">
        <f>+(Y26-91.52)/91.52*100</f>
        <v>22.945804195804197</v>
      </c>
    </row>
    <row r="27" spans="1:26" ht="12.75">
      <c r="A27" t="str">
        <f>+'Start List Day 1'!D28</f>
        <v>K1</v>
      </c>
      <c r="B27">
        <f>+'Start List Day 1'!A28</f>
        <v>10</v>
      </c>
      <c r="C27" t="str">
        <f>+'Start List Day 1'!B28</f>
        <v>Francois St Aubin Migneault</v>
      </c>
      <c r="D27" s="10">
        <f>+'Master Input'!D26</f>
        <v>2</v>
      </c>
      <c r="E27" s="10">
        <f>+'Master Input'!E26</f>
        <v>0</v>
      </c>
      <c r="F27" s="10">
        <f>+'Master Input'!F26</f>
        <v>0</v>
      </c>
      <c r="G27" s="10">
        <f>+'Master Input'!G26</f>
        <v>0</v>
      </c>
      <c r="H27" s="10">
        <f>+'Master Input'!H26</f>
        <v>0</v>
      </c>
      <c r="I27" s="10">
        <f>+'Master Input'!I26</f>
        <v>0</v>
      </c>
      <c r="J27" s="10">
        <f>+'Master Input'!J26</f>
        <v>0</v>
      </c>
      <c r="K27" s="10">
        <f>+'Master Input'!K26</f>
        <v>0</v>
      </c>
      <c r="L27" s="10">
        <f>+'Master Input'!L26</f>
        <v>0</v>
      </c>
      <c r="M27" s="10">
        <f>+'Master Input'!M26</f>
        <v>0</v>
      </c>
      <c r="N27" s="10">
        <f>+'Master Input'!N26</f>
        <v>2</v>
      </c>
      <c r="O27" s="10">
        <f>+'Master Input'!O26</f>
        <v>0</v>
      </c>
      <c r="P27" s="10">
        <f>+'Master Input'!P26</f>
        <v>0</v>
      </c>
      <c r="Q27" s="10">
        <f>+'Master Input'!Q26</f>
        <v>0</v>
      </c>
      <c r="R27" s="10">
        <f>+'Master Input'!R26</f>
        <v>0</v>
      </c>
      <c r="S27" s="10">
        <f>+'Master Input'!S26</f>
        <v>0</v>
      </c>
      <c r="T27" s="10">
        <f>+'Master Input'!T26</f>
        <v>2</v>
      </c>
      <c r="U27" s="10">
        <f>+'Master Input'!U26</f>
        <v>2</v>
      </c>
      <c r="V27" s="10">
        <f>+'Master Input'!V26</f>
        <v>0</v>
      </c>
      <c r="W27" s="10">
        <f>+'Master Input'!AC26</f>
        <v>8</v>
      </c>
      <c r="X27" s="10">
        <f>+'Master Input'!AD26</f>
        <v>100.09</v>
      </c>
      <c r="Y27" s="28">
        <f>+'Master Input'!AE26</f>
        <v>108.09</v>
      </c>
      <c r="Z27" s="18">
        <f aca="true" t="shared" si="1" ref="Z27:Z36">+(Y27-91.52)/91.52*100</f>
        <v>18.105332167832177</v>
      </c>
    </row>
    <row r="28" spans="1:26" ht="12.75">
      <c r="A28" t="str">
        <f>+'Start List Day 1'!D29</f>
        <v>K1</v>
      </c>
      <c r="B28">
        <f>+'Start List Day 1'!A29</f>
        <v>9</v>
      </c>
      <c r="C28" t="str">
        <f>+'Start List Day 1'!B29</f>
        <v>Babacar Daoust-Cisse</v>
      </c>
      <c r="D28" s="10">
        <f>+'Master Input'!D27</f>
        <v>0</v>
      </c>
      <c r="E28" s="10">
        <f>+'Master Input'!E27</f>
        <v>0</v>
      </c>
      <c r="F28" s="10">
        <f>+'Master Input'!F27</f>
        <v>0</v>
      </c>
      <c r="G28" s="10">
        <f>+'Master Input'!G27</f>
        <v>0</v>
      </c>
      <c r="H28" s="10">
        <f>+'Master Input'!H27</f>
        <v>0</v>
      </c>
      <c r="I28" s="10">
        <f>+'Master Input'!I27</f>
        <v>0</v>
      </c>
      <c r="J28" s="10">
        <f>+'Master Input'!J27</f>
        <v>0</v>
      </c>
      <c r="K28" s="10">
        <f>+'Master Input'!K27</f>
        <v>2</v>
      </c>
      <c r="L28" s="10">
        <f>+'Master Input'!L27</f>
        <v>0</v>
      </c>
      <c r="M28" s="10">
        <f>+'Master Input'!M27</f>
        <v>0</v>
      </c>
      <c r="N28" s="10">
        <f>+'Master Input'!N27</f>
        <v>0</v>
      </c>
      <c r="O28" s="10">
        <f>+'Master Input'!O27</f>
        <v>0</v>
      </c>
      <c r="P28" s="10">
        <f>+'Master Input'!P27</f>
        <v>0</v>
      </c>
      <c r="Q28" s="10">
        <f>+'Master Input'!Q27</f>
        <v>0</v>
      </c>
      <c r="R28" s="10">
        <f>+'Master Input'!R27</f>
        <v>0</v>
      </c>
      <c r="S28" s="10">
        <f>+'Master Input'!S27</f>
        <v>0</v>
      </c>
      <c r="T28" s="10">
        <f>+'Master Input'!T27</f>
        <v>0</v>
      </c>
      <c r="U28" s="10">
        <f>+'Master Input'!U27</f>
        <v>0</v>
      </c>
      <c r="V28" s="10">
        <f>+'Master Input'!V27</f>
        <v>0</v>
      </c>
      <c r="W28" s="10">
        <f>+'Master Input'!AC27</f>
        <v>2</v>
      </c>
      <c r="X28" s="10">
        <f>+'Master Input'!AD27</f>
        <v>97.77</v>
      </c>
      <c r="Y28" s="28">
        <f>+'Master Input'!AE27</f>
        <v>99.77</v>
      </c>
      <c r="Z28" s="18">
        <f t="shared" si="1"/>
        <v>9.014423076923077</v>
      </c>
    </row>
    <row r="29" spans="1:26" ht="12.75">
      <c r="A29" t="str">
        <f>+'Start List Day 1'!D30</f>
        <v>K1</v>
      </c>
      <c r="B29">
        <f>+'Start List Day 1'!A30</f>
        <v>8</v>
      </c>
      <c r="C29" t="str">
        <f>+'Start List Day 1'!B30</f>
        <v>Christopher McTaggart</v>
      </c>
      <c r="D29" s="10">
        <f>+'Master Input'!D28</f>
        <v>0</v>
      </c>
      <c r="E29" s="10">
        <f>+'Master Input'!E28</f>
        <v>0</v>
      </c>
      <c r="F29" s="10">
        <f>+'Master Input'!F28</f>
        <v>0</v>
      </c>
      <c r="G29" s="10">
        <f>+'Master Input'!G28</f>
        <v>0</v>
      </c>
      <c r="H29" s="10">
        <f>+'Master Input'!H28</f>
        <v>0</v>
      </c>
      <c r="I29" s="10">
        <f>+'Master Input'!I28</f>
        <v>0</v>
      </c>
      <c r="J29" s="10">
        <f>+'Master Input'!J28</f>
        <v>0</v>
      </c>
      <c r="K29" s="10">
        <f>+'Master Input'!K28</f>
        <v>0</v>
      </c>
      <c r="L29" s="10">
        <f>+'Master Input'!L28</f>
        <v>0</v>
      </c>
      <c r="M29" s="10">
        <f>+'Master Input'!M28</f>
        <v>0</v>
      </c>
      <c r="N29" s="10">
        <f>+'Master Input'!N28</f>
        <v>0</v>
      </c>
      <c r="O29" s="10">
        <f>+'Master Input'!O28</f>
        <v>0</v>
      </c>
      <c r="P29" s="10">
        <f>+'Master Input'!P28</f>
        <v>0</v>
      </c>
      <c r="Q29" s="10">
        <f>+'Master Input'!Q28</f>
        <v>0</v>
      </c>
      <c r="R29" s="10">
        <f>+'Master Input'!R28</f>
        <v>0</v>
      </c>
      <c r="S29" s="10">
        <f>+'Master Input'!S28</f>
        <v>0</v>
      </c>
      <c r="T29" s="10">
        <f>+'Master Input'!T28</f>
        <v>0</v>
      </c>
      <c r="U29" s="10">
        <f>+'Master Input'!U28</f>
        <v>0</v>
      </c>
      <c r="V29" s="10">
        <f>+'Master Input'!V28</f>
        <v>0</v>
      </c>
      <c r="W29" s="10">
        <f>+'Master Input'!AC28</f>
        <v>0</v>
      </c>
      <c r="X29" s="10">
        <f>+'Master Input'!AD28</f>
        <v>91.52</v>
      </c>
      <c r="Y29" s="28">
        <f>+'Master Input'!AE28</f>
        <v>91.52</v>
      </c>
      <c r="Z29" s="18">
        <f t="shared" si="1"/>
        <v>0</v>
      </c>
    </row>
    <row r="30" spans="1:26" ht="12.75">
      <c r="A30" t="str">
        <f>+'Start List Day 1'!D31</f>
        <v>K1</v>
      </c>
      <c r="B30">
        <f>+'Start List Day 1'!A31</f>
        <v>7</v>
      </c>
      <c r="C30" t="str">
        <f>+'Start List Day 1'!B31</f>
        <v>Michael Tayler</v>
      </c>
      <c r="D30" s="10">
        <f>+'Master Input'!D29</f>
        <v>0</v>
      </c>
      <c r="E30" s="10">
        <f>+'Master Input'!E29</f>
        <v>0</v>
      </c>
      <c r="F30" s="10">
        <f>+'Master Input'!F29</f>
        <v>0</v>
      </c>
      <c r="G30" s="10">
        <f>+'Master Input'!G29</f>
        <v>0</v>
      </c>
      <c r="H30" s="10">
        <f>+'Master Input'!H29</f>
        <v>0</v>
      </c>
      <c r="I30" s="10">
        <f>+'Master Input'!I29</f>
        <v>0</v>
      </c>
      <c r="J30" s="10">
        <f>+'Master Input'!J29</f>
        <v>0</v>
      </c>
      <c r="K30" s="10">
        <f>+'Master Input'!K29</f>
        <v>0</v>
      </c>
      <c r="L30" s="10">
        <f>+'Master Input'!L29</f>
        <v>0</v>
      </c>
      <c r="M30" s="10">
        <f>+'Master Input'!M29</f>
        <v>0</v>
      </c>
      <c r="N30" s="10">
        <f>+'Master Input'!N29</f>
        <v>0</v>
      </c>
      <c r="O30" s="10">
        <f>+'Master Input'!O29</f>
        <v>0</v>
      </c>
      <c r="P30" s="10">
        <f>+'Master Input'!P29</f>
        <v>0</v>
      </c>
      <c r="Q30" s="10">
        <f>+'Master Input'!Q29</f>
        <v>0</v>
      </c>
      <c r="R30" s="10">
        <f>+'Master Input'!R29</f>
        <v>0</v>
      </c>
      <c r="S30" s="10">
        <f>+'Master Input'!S29</f>
        <v>0</v>
      </c>
      <c r="T30" s="10">
        <f>+'Master Input'!T29</f>
        <v>0</v>
      </c>
      <c r="U30" s="10">
        <f>+'Master Input'!U29</f>
        <v>0</v>
      </c>
      <c r="V30" s="10">
        <f>+'Master Input'!V29</f>
        <v>0</v>
      </c>
      <c r="W30" s="10">
        <f>+'Master Input'!AC29</f>
        <v>0</v>
      </c>
      <c r="X30" s="10">
        <f>+'Master Input'!AD29</f>
        <v>97.53</v>
      </c>
      <c r="Y30" s="28">
        <f>+'Master Input'!AE29</f>
        <v>97.53</v>
      </c>
      <c r="Z30" s="18">
        <f t="shared" si="1"/>
        <v>6.566870629370635</v>
      </c>
    </row>
    <row r="31" spans="1:26" ht="12.75">
      <c r="A31" t="str">
        <f>+'Start List Day 1'!D32</f>
        <v>K1</v>
      </c>
      <c r="B31">
        <f>+'Start List Day 1'!A32</f>
        <v>6</v>
      </c>
      <c r="C31" t="str">
        <f>+'Start List Day 1'!B32</f>
        <v>Paul Manning-Hunter</v>
      </c>
      <c r="D31" s="10">
        <f>+'Master Input'!D30</f>
        <v>0</v>
      </c>
      <c r="E31" s="10">
        <f>+'Master Input'!E30</f>
        <v>2</v>
      </c>
      <c r="F31" s="10">
        <f>+'Master Input'!F30</f>
        <v>0</v>
      </c>
      <c r="G31" s="10">
        <f>+'Master Input'!G30</f>
        <v>0</v>
      </c>
      <c r="H31" s="10">
        <f>+'Master Input'!H30</f>
        <v>0</v>
      </c>
      <c r="I31" s="10">
        <f>+'Master Input'!I30</f>
        <v>0</v>
      </c>
      <c r="J31" s="10">
        <f>+'Master Input'!J30</f>
        <v>50</v>
      </c>
      <c r="K31" s="10">
        <f>+'Master Input'!K30</f>
        <v>0</v>
      </c>
      <c r="L31" s="10">
        <f>+'Master Input'!L30</f>
        <v>0</v>
      </c>
      <c r="M31" s="10">
        <f>+'Master Input'!M30</f>
        <v>50</v>
      </c>
      <c r="N31" s="10">
        <f>+'Master Input'!N30</f>
        <v>0</v>
      </c>
      <c r="O31" s="10">
        <f>+'Master Input'!O30</f>
        <v>0</v>
      </c>
      <c r="P31" s="10">
        <f>+'Master Input'!P30</f>
        <v>0</v>
      </c>
      <c r="Q31" s="10">
        <f>+'Master Input'!Q30</f>
        <v>0</v>
      </c>
      <c r="R31" s="10">
        <f>+'Master Input'!R30</f>
        <v>0</v>
      </c>
      <c r="S31" s="10">
        <f>+'Master Input'!S30</f>
        <v>0</v>
      </c>
      <c r="T31" s="10">
        <f>+'Master Input'!T30</f>
        <v>0</v>
      </c>
      <c r="U31" s="10">
        <f>+'Master Input'!U30</f>
        <v>0</v>
      </c>
      <c r="V31" s="10">
        <f>+'Master Input'!V30</f>
        <v>0</v>
      </c>
      <c r="W31" s="10">
        <f>+'Master Input'!AC30</f>
        <v>102</v>
      </c>
      <c r="X31" s="10">
        <f>+'Master Input'!AD30</f>
        <v>95.99</v>
      </c>
      <c r="Y31" s="28">
        <f>+'Master Input'!AE30</f>
        <v>197.99</v>
      </c>
      <c r="Z31" s="18">
        <f t="shared" si="1"/>
        <v>116.3352272727273</v>
      </c>
    </row>
    <row r="32" spans="1:26" ht="12.75">
      <c r="A32" t="str">
        <f>+'Start List Day 1'!D33</f>
        <v>K1</v>
      </c>
      <c r="B32">
        <f>+'Start List Day 1'!A33</f>
        <v>5</v>
      </c>
      <c r="C32" t="str">
        <f>+'Start List Day 1'!B33</f>
        <v>Pierre Levesque</v>
      </c>
      <c r="D32" s="10">
        <f>+'Master Input'!D31</f>
        <v>0</v>
      </c>
      <c r="E32" s="10">
        <f>+'Master Input'!E31</f>
        <v>0</v>
      </c>
      <c r="F32" s="10">
        <f>+'Master Input'!F31</f>
        <v>0</v>
      </c>
      <c r="G32" s="10">
        <f>+'Master Input'!G31</f>
        <v>0</v>
      </c>
      <c r="H32" s="10">
        <f>+'Master Input'!H31</f>
        <v>0</v>
      </c>
      <c r="I32" s="10">
        <f>+'Master Input'!I31</f>
        <v>0</v>
      </c>
      <c r="J32" s="10">
        <f>+'Master Input'!J31</f>
        <v>0</v>
      </c>
      <c r="K32" s="10">
        <f>+'Master Input'!K31</f>
        <v>0</v>
      </c>
      <c r="L32" s="10">
        <f>+'Master Input'!L31</f>
        <v>0</v>
      </c>
      <c r="M32" s="10">
        <f>+'Master Input'!M31</f>
        <v>0</v>
      </c>
      <c r="N32" s="10">
        <f>+'Master Input'!N31</f>
        <v>0</v>
      </c>
      <c r="O32" s="10">
        <f>+'Master Input'!O31</f>
        <v>0</v>
      </c>
      <c r="P32" s="10">
        <f>+'Master Input'!P31</f>
        <v>0</v>
      </c>
      <c r="Q32" s="10">
        <f>+'Master Input'!Q31</f>
        <v>0</v>
      </c>
      <c r="R32" s="10">
        <f>+'Master Input'!R31</f>
        <v>0</v>
      </c>
      <c r="S32" s="10">
        <f>+'Master Input'!S31</f>
        <v>0</v>
      </c>
      <c r="T32" s="10">
        <f>+'Master Input'!T31</f>
        <v>0</v>
      </c>
      <c r="U32" s="10">
        <f>+'Master Input'!U31</f>
        <v>0</v>
      </c>
      <c r="V32" s="10">
        <f>+'Master Input'!V31</f>
        <v>0</v>
      </c>
      <c r="W32" s="10">
        <f>+'Master Input'!AC31</f>
        <v>0</v>
      </c>
      <c r="X32" s="10">
        <f>+'Master Input'!AD31</f>
        <v>97.96</v>
      </c>
      <c r="Y32" s="28">
        <f>+'Master Input'!AE31</f>
        <v>97.96</v>
      </c>
      <c r="Z32" s="18">
        <f t="shared" si="1"/>
        <v>7.036713286713285</v>
      </c>
    </row>
    <row r="33" spans="1:26" ht="12.75">
      <c r="A33" t="str">
        <f>+'Start List Day 1'!D34</f>
        <v>K1</v>
      </c>
      <c r="B33">
        <f>+'Start List Day 1'!A34</f>
        <v>4</v>
      </c>
      <c r="C33" t="str">
        <f>+'Start List Day 1'!B34</f>
        <v>Nathan Davis</v>
      </c>
      <c r="D33" s="10">
        <f>+'Master Input'!D32</f>
        <v>0</v>
      </c>
      <c r="E33" s="10">
        <f>+'Master Input'!E32</f>
        <v>0</v>
      </c>
      <c r="F33" s="10">
        <f>+'Master Input'!F32</f>
        <v>0</v>
      </c>
      <c r="G33" s="10">
        <f>+'Master Input'!G32</f>
        <v>0</v>
      </c>
      <c r="H33" s="10">
        <f>+'Master Input'!H32</f>
        <v>0</v>
      </c>
      <c r="I33" s="10">
        <f>+'Master Input'!I32</f>
        <v>0</v>
      </c>
      <c r="J33" s="10">
        <f>+'Master Input'!J32</f>
        <v>0</v>
      </c>
      <c r="K33" s="10">
        <f>+'Master Input'!K32</f>
        <v>0</v>
      </c>
      <c r="L33" s="10">
        <f>+'Master Input'!L32</f>
        <v>0</v>
      </c>
      <c r="M33" s="10">
        <f>+'Master Input'!M32</f>
        <v>0</v>
      </c>
      <c r="N33" s="10">
        <f>+'Master Input'!N32</f>
        <v>0</v>
      </c>
      <c r="O33" s="10">
        <f>+'Master Input'!O32</f>
        <v>0</v>
      </c>
      <c r="P33" s="10">
        <f>+'Master Input'!P32</f>
        <v>0</v>
      </c>
      <c r="Q33" s="10">
        <f>+'Master Input'!Q32</f>
        <v>0</v>
      </c>
      <c r="R33" s="10">
        <f>+'Master Input'!R32</f>
        <v>0</v>
      </c>
      <c r="S33" s="10">
        <f>+'Master Input'!S32</f>
        <v>2</v>
      </c>
      <c r="T33" s="10">
        <f>+'Master Input'!T32</f>
        <v>0</v>
      </c>
      <c r="U33" s="10">
        <f>+'Master Input'!U32</f>
        <v>0</v>
      </c>
      <c r="V33" s="10">
        <f>+'Master Input'!V32</f>
        <v>0</v>
      </c>
      <c r="W33" s="10">
        <f>+'Master Input'!AC32</f>
        <v>2</v>
      </c>
      <c r="X33" s="10">
        <f>+'Master Input'!AD32</f>
        <v>93.47</v>
      </c>
      <c r="Y33" s="28">
        <f>+'Master Input'!AE32</f>
        <v>95.47</v>
      </c>
      <c r="Z33" s="18">
        <f t="shared" si="1"/>
        <v>4.315996503496507</v>
      </c>
    </row>
    <row r="34" spans="1:26" ht="12.75">
      <c r="A34" t="str">
        <f>+'Start List Day 1'!D35</f>
        <v>K1</v>
      </c>
      <c r="B34">
        <f>+'Start List Day 1'!A35</f>
        <v>3</v>
      </c>
      <c r="C34" t="str">
        <f>+'Start List Day 1'!B35</f>
        <v>Ben Hayward</v>
      </c>
      <c r="D34" s="10">
        <f>+'Master Input'!D33</f>
        <v>0</v>
      </c>
      <c r="E34" s="10">
        <f>+'Master Input'!E33</f>
        <v>0</v>
      </c>
      <c r="F34" s="10">
        <f>+'Master Input'!F33</f>
        <v>0</v>
      </c>
      <c r="G34" s="10">
        <f>+'Master Input'!G33</f>
        <v>0</v>
      </c>
      <c r="H34" s="10">
        <f>+'Master Input'!H33</f>
        <v>0</v>
      </c>
      <c r="I34" s="10">
        <f>+'Master Input'!I33</f>
        <v>0</v>
      </c>
      <c r="J34" s="10">
        <f>+'Master Input'!J33</f>
        <v>0</v>
      </c>
      <c r="K34" s="10">
        <f>+'Master Input'!K33</f>
        <v>0</v>
      </c>
      <c r="L34" s="10">
        <f>+'Master Input'!L33</f>
        <v>0</v>
      </c>
      <c r="M34" s="10">
        <f>+'Master Input'!M33</f>
        <v>0</v>
      </c>
      <c r="N34" s="10">
        <f>+'Master Input'!N33</f>
        <v>2</v>
      </c>
      <c r="O34" s="10">
        <f>+'Master Input'!O33</f>
        <v>0</v>
      </c>
      <c r="P34" s="10">
        <f>+'Master Input'!P33</f>
        <v>0</v>
      </c>
      <c r="Q34" s="10">
        <f>+'Master Input'!Q33</f>
        <v>0</v>
      </c>
      <c r="R34" s="10">
        <f>+'Master Input'!R33</f>
        <v>0</v>
      </c>
      <c r="S34" s="10">
        <f>+'Master Input'!S33</f>
        <v>0</v>
      </c>
      <c r="T34" s="10">
        <f>+'Master Input'!T33</f>
        <v>0</v>
      </c>
      <c r="U34" s="10">
        <f>+'Master Input'!U33</f>
        <v>0</v>
      </c>
      <c r="V34" s="10">
        <f>+'Master Input'!V33</f>
        <v>0</v>
      </c>
      <c r="W34" s="10">
        <f>+'Master Input'!AC33</f>
        <v>2</v>
      </c>
      <c r="X34" s="10">
        <f>+'Master Input'!AD33</f>
        <v>90.69</v>
      </c>
      <c r="Y34" s="28">
        <f>+'Master Input'!AE33</f>
        <v>92.69</v>
      </c>
      <c r="Z34" s="18">
        <f t="shared" si="1"/>
        <v>1.2784090909090928</v>
      </c>
    </row>
    <row r="35" spans="1:26" ht="12.75">
      <c r="A35" t="str">
        <f>+'Start List Day 1'!D36</f>
        <v>K1</v>
      </c>
      <c r="B35">
        <f>+'Start List Day 1'!A36</f>
        <v>2</v>
      </c>
      <c r="C35" t="str">
        <f>+'Start List Day 1'!B36</f>
        <v>John Hastings</v>
      </c>
      <c r="D35" s="10">
        <f>+'Master Input'!D34</f>
        <v>0</v>
      </c>
      <c r="E35" s="10">
        <f>+'Master Input'!E34</f>
        <v>0</v>
      </c>
      <c r="F35" s="10">
        <f>+'Master Input'!F34</f>
        <v>0</v>
      </c>
      <c r="G35" s="10">
        <f>+'Master Input'!G34</f>
        <v>0</v>
      </c>
      <c r="H35" s="10">
        <f>+'Master Input'!H34</f>
        <v>0</v>
      </c>
      <c r="I35" s="10">
        <f>+'Master Input'!I34</f>
        <v>0</v>
      </c>
      <c r="J35" s="10">
        <f>+'Master Input'!J34</f>
        <v>0</v>
      </c>
      <c r="K35" s="10">
        <f>+'Master Input'!K34</f>
        <v>0</v>
      </c>
      <c r="L35" s="10">
        <f>+'Master Input'!L34</f>
        <v>0</v>
      </c>
      <c r="M35" s="10">
        <f>+'Master Input'!M34</f>
        <v>0</v>
      </c>
      <c r="N35" s="10">
        <f>+'Master Input'!N34</f>
        <v>0</v>
      </c>
      <c r="O35" s="10">
        <f>+'Master Input'!O34</f>
        <v>0</v>
      </c>
      <c r="P35" s="10">
        <f>+'Master Input'!P34</f>
        <v>0</v>
      </c>
      <c r="Q35" s="10">
        <f>+'Master Input'!Q34</f>
        <v>0</v>
      </c>
      <c r="R35" s="10">
        <f>+'Master Input'!R34</f>
        <v>0</v>
      </c>
      <c r="S35" s="10">
        <f>+'Master Input'!S34</f>
        <v>0</v>
      </c>
      <c r="T35" s="10">
        <f>+'Master Input'!T34</f>
        <v>0</v>
      </c>
      <c r="U35" s="10">
        <f>+'Master Input'!U34</f>
        <v>0</v>
      </c>
      <c r="V35" s="10">
        <f>+'Master Input'!V34</f>
        <v>0</v>
      </c>
      <c r="W35" s="10">
        <f>+'Master Input'!AC34</f>
        <v>0</v>
      </c>
      <c r="X35" s="10">
        <f>+'Master Input'!AD34</f>
        <v>91.86</v>
      </c>
      <c r="Y35" s="28">
        <f>+'Master Input'!AE34</f>
        <v>91.86</v>
      </c>
      <c r="Z35" s="18">
        <f t="shared" si="1"/>
        <v>0.37150349650350023</v>
      </c>
    </row>
    <row r="36" spans="1:26" ht="12.75">
      <c r="A36" t="str">
        <f>+'Start List Day 1'!D37</f>
        <v>K1</v>
      </c>
      <c r="B36">
        <f>+'Start List Day 1'!A37</f>
        <v>1</v>
      </c>
      <c r="C36" t="str">
        <f>+'Start List Day 1'!B37</f>
        <v>David Ford</v>
      </c>
      <c r="D36" s="10">
        <f>+'Master Input'!D35</f>
        <v>0</v>
      </c>
      <c r="E36" s="10">
        <f>+'Master Input'!E35</f>
        <v>0</v>
      </c>
      <c r="F36" s="10">
        <f>+'Master Input'!F35</f>
        <v>0</v>
      </c>
      <c r="G36" s="10">
        <f>+'Master Input'!G35</f>
        <v>0</v>
      </c>
      <c r="H36" s="10">
        <f>+'Master Input'!H35</f>
        <v>0</v>
      </c>
      <c r="I36" s="10">
        <f>+'Master Input'!I35</f>
        <v>0</v>
      </c>
      <c r="J36" s="10">
        <f>+'Master Input'!J35</f>
        <v>0</v>
      </c>
      <c r="K36" s="10">
        <f>+'Master Input'!K35</f>
        <v>0</v>
      </c>
      <c r="L36" s="10">
        <f>+'Master Input'!L35</f>
        <v>0</v>
      </c>
      <c r="M36" s="10">
        <f>+'Master Input'!M35</f>
        <v>0</v>
      </c>
      <c r="N36" s="10">
        <f>+'Master Input'!N35</f>
        <v>0</v>
      </c>
      <c r="O36" s="10">
        <f>+'Master Input'!O35</f>
        <v>0</v>
      </c>
      <c r="P36" s="10">
        <f>+'Master Input'!P35</f>
        <v>0</v>
      </c>
      <c r="Q36" s="10">
        <f>+'Master Input'!Q35</f>
        <v>0</v>
      </c>
      <c r="R36" s="10">
        <f>+'Master Input'!R35</f>
        <v>0</v>
      </c>
      <c r="S36" s="10">
        <f>+'Master Input'!S35</f>
        <v>0</v>
      </c>
      <c r="T36" s="10">
        <f>+'Master Input'!T35</f>
        <v>0</v>
      </c>
      <c r="U36" s="10">
        <f>+'Master Input'!U35</f>
        <v>0</v>
      </c>
      <c r="V36" s="10">
        <f>+'Master Input'!V35</f>
        <v>0</v>
      </c>
      <c r="W36" s="10">
        <f>+'Master Input'!AC35</f>
        <v>0</v>
      </c>
      <c r="X36" s="10">
        <f>+'Master Input'!AD35</f>
        <v>93.68</v>
      </c>
      <c r="Y36" s="28">
        <f>+'Master Input'!AE35</f>
        <v>93.68</v>
      </c>
      <c r="Z36" s="18">
        <f t="shared" si="1"/>
        <v>2.360139860139872</v>
      </c>
    </row>
  </sheetData>
  <printOptions/>
  <pageMargins left="0.7500000000000001" right="0.7500000000000001" top="1" bottom="1" header="0.5" footer="0.5"/>
  <pageSetup fitToHeight="1" fitToWidth="1" orientation="landscape" paperSize="9" scale="96"/>
  <headerFooter alignWithMargins="0">
    <oddHeader>&amp;C&amp;"Verdana,Bold"&amp;14Canadian National
Senior Team Trials
&amp;"Verdana,Regular"&amp;10May 22 2010
&amp;"Verdana,Bold"&amp;14
&amp;12Race 1 Results&amp;R&amp;G</oddHeader>
    <oddFooter>&amp;L&amp;G&amp;C&amp;G&amp;R&amp;G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36"/>
  <sheetViews>
    <sheetView zoomScale="75" zoomScaleNormal="75" workbookViewId="0" topLeftCell="A1">
      <selection activeCell="X24" sqref="X24"/>
    </sheetView>
  </sheetViews>
  <sheetFormatPr defaultColWidth="11.00390625" defaultRowHeight="12.75"/>
  <cols>
    <col min="1" max="1" width="5.00390625" style="0" customWidth="1"/>
    <col min="2" max="2" width="4.25390625" style="0" customWidth="1"/>
    <col min="3" max="3" width="21.25390625" style="0" customWidth="1"/>
    <col min="4" max="22" width="3.25390625" style="0" customWidth="1"/>
    <col min="23" max="23" width="7.25390625" style="0" customWidth="1"/>
    <col min="24" max="24" width="7.00390625" style="0" customWidth="1"/>
    <col min="25" max="25" width="7.75390625" style="0" customWidth="1"/>
  </cols>
  <sheetData>
    <row r="5" ht="16.5">
      <c r="A5" s="12"/>
    </row>
    <row r="6" spans="1:26" ht="25.5">
      <c r="A6" s="3" t="s">
        <v>44</v>
      </c>
      <c r="B6" s="7" t="s">
        <v>53</v>
      </c>
      <c r="C6" s="6" t="s">
        <v>45</v>
      </c>
      <c r="D6" s="8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13" t="s">
        <v>67</v>
      </c>
      <c r="X6" s="23" t="s">
        <v>47</v>
      </c>
      <c r="Y6" s="13" t="s">
        <v>48</v>
      </c>
      <c r="Z6" s="13" t="s">
        <v>64</v>
      </c>
    </row>
    <row r="7" spans="1:26" ht="12.75">
      <c r="A7" t="str">
        <f>+'Start List Day 1'!D8</f>
        <v>C1</v>
      </c>
      <c r="B7">
        <f>+'Start List Day 1'!A8</f>
        <v>26</v>
      </c>
      <c r="C7" t="str">
        <f>+'Start List Day 1'!B8</f>
        <v>Vincent Osborne</v>
      </c>
      <c r="D7" s="10">
        <f>+'Master Input'!AG6</f>
        <v>0</v>
      </c>
      <c r="E7" s="10">
        <f>+'Master Input'!AH6</f>
        <v>0</v>
      </c>
      <c r="F7" s="10">
        <f>+'Master Input'!AI6</f>
        <v>0</v>
      </c>
      <c r="G7" s="10">
        <f>+'Master Input'!AJ6</f>
        <v>0</v>
      </c>
      <c r="H7" s="10">
        <f>+'Master Input'!AK6</f>
        <v>0</v>
      </c>
      <c r="I7" s="10">
        <f>+'Master Input'!AL6</f>
        <v>0</v>
      </c>
      <c r="J7" s="10">
        <f>+'Master Input'!AM6</f>
        <v>2</v>
      </c>
      <c r="K7" s="10">
        <f>+'Master Input'!AN6</f>
        <v>0</v>
      </c>
      <c r="L7" s="10">
        <f>+'Master Input'!AO6</f>
        <v>0</v>
      </c>
      <c r="M7" s="10">
        <f>+'Master Input'!AP6</f>
        <v>50</v>
      </c>
      <c r="N7" s="10">
        <f>+'Master Input'!AQ6</f>
        <v>0</v>
      </c>
      <c r="O7" s="10">
        <f>+'Master Input'!AR6</f>
        <v>0</v>
      </c>
      <c r="P7" s="10">
        <f>+'Master Input'!AS6</f>
        <v>0</v>
      </c>
      <c r="Q7" s="10">
        <f>+'Master Input'!AT6</f>
        <v>0</v>
      </c>
      <c r="R7" s="10">
        <f>+'Master Input'!AU6</f>
        <v>0</v>
      </c>
      <c r="S7" s="10">
        <f>+'Master Input'!AV6</f>
        <v>2</v>
      </c>
      <c r="T7" s="10">
        <f>+'Master Input'!AW6</f>
        <v>2</v>
      </c>
      <c r="U7" s="10">
        <f>+'Master Input'!AX6</f>
        <v>0</v>
      </c>
      <c r="V7" s="10">
        <f>+'Master Input'!AY6</f>
        <v>50</v>
      </c>
      <c r="W7" s="10">
        <f>+'Master Input'!BF6</f>
        <v>106</v>
      </c>
      <c r="X7" s="10">
        <f>+'Master Input'!BG6</f>
        <v>132.89</v>
      </c>
      <c r="Y7" s="10">
        <f>+'Master Input'!BH6</f>
        <v>238.89</v>
      </c>
      <c r="Z7" s="28">
        <f>+(Y7-89.76)/89.76*100</f>
        <v>166.14304812834223</v>
      </c>
    </row>
    <row r="8" spans="1:26" ht="12.75">
      <c r="A8" t="str">
        <f>+'Start List Day 1'!D9</f>
        <v>C1</v>
      </c>
      <c r="B8">
        <f>+'Start List Day 1'!A9</f>
        <v>25</v>
      </c>
      <c r="C8" t="str">
        <f>+'Start List Day 1'!B9</f>
        <v>Cameron Smedley</v>
      </c>
      <c r="D8" s="10">
        <f>+'Master Input'!AG7</f>
        <v>0</v>
      </c>
      <c r="E8" s="10">
        <f>+'Master Input'!AH7</f>
        <v>0</v>
      </c>
      <c r="F8" s="10">
        <f>+'Master Input'!AI7</f>
        <v>0</v>
      </c>
      <c r="G8" s="10">
        <f>+'Master Input'!AJ7</f>
        <v>0</v>
      </c>
      <c r="H8" s="10">
        <f>+'Master Input'!AK7</f>
        <v>0</v>
      </c>
      <c r="I8" s="10">
        <f>+'Master Input'!AL7</f>
        <v>0</v>
      </c>
      <c r="J8" s="10">
        <f>+'Master Input'!AM7</f>
        <v>0</v>
      </c>
      <c r="K8" s="10">
        <f>+'Master Input'!AN7</f>
        <v>0</v>
      </c>
      <c r="L8" s="10">
        <f>+'Master Input'!AO7</f>
        <v>0</v>
      </c>
      <c r="M8" s="10">
        <f>+'Master Input'!AP7</f>
        <v>0</v>
      </c>
      <c r="N8" s="10">
        <f>+'Master Input'!AQ7</f>
        <v>2</v>
      </c>
      <c r="O8" s="10">
        <f>+'Master Input'!AR7</f>
        <v>2</v>
      </c>
      <c r="P8" s="10">
        <f>+'Master Input'!AS7</f>
        <v>0</v>
      </c>
      <c r="Q8" s="10">
        <f>+'Master Input'!AT7</f>
        <v>0</v>
      </c>
      <c r="R8" s="10">
        <f>+'Master Input'!AU7</f>
        <v>0</v>
      </c>
      <c r="S8" s="10">
        <f>+'Master Input'!AV7</f>
        <v>0</v>
      </c>
      <c r="T8" s="10">
        <f>+'Master Input'!AW7</f>
        <v>0</v>
      </c>
      <c r="U8" s="10">
        <f>+'Master Input'!AX7</f>
        <v>2</v>
      </c>
      <c r="V8" s="10">
        <f>+'Master Input'!AY7</f>
        <v>0</v>
      </c>
      <c r="W8" s="10">
        <f>+'Master Input'!BF7</f>
        <v>6</v>
      </c>
      <c r="X8" s="10">
        <f>+'Master Input'!BG7</f>
        <v>97.85</v>
      </c>
      <c r="Y8" s="10">
        <f>+'Master Input'!BH7</f>
        <v>103.85</v>
      </c>
      <c r="Z8" s="28">
        <f>+(Y8-89.76)/89.76*100</f>
        <v>15.697415329768258</v>
      </c>
    </row>
    <row r="9" spans="1:26" ht="12.75">
      <c r="A9" t="str">
        <f>+'Start List Day 1'!D10</f>
        <v>C1</v>
      </c>
      <c r="B9">
        <f>+'Start List Day 1'!A10</f>
        <v>24</v>
      </c>
      <c r="C9" t="str">
        <f>+'Start List Day 1'!B10</f>
        <v>Julian Potvin-Bernal</v>
      </c>
      <c r="D9" s="10">
        <f>+'Master Input'!AG8</f>
        <v>0</v>
      </c>
      <c r="E9" s="10">
        <f>+'Master Input'!AH8</f>
        <v>0</v>
      </c>
      <c r="F9" s="10">
        <f>+'Master Input'!AI8</f>
        <v>0</v>
      </c>
      <c r="G9" s="10">
        <f>+'Master Input'!AJ8</f>
        <v>0</v>
      </c>
      <c r="H9" s="10">
        <f>+'Master Input'!AK8</f>
        <v>0</v>
      </c>
      <c r="I9" s="10">
        <f>+'Master Input'!AL8</f>
        <v>0</v>
      </c>
      <c r="J9" s="10">
        <f>+'Master Input'!AM8</f>
        <v>0</v>
      </c>
      <c r="K9" s="10">
        <f>+'Master Input'!AN8</f>
        <v>0</v>
      </c>
      <c r="L9" s="10">
        <f>+'Master Input'!AO8</f>
        <v>0</v>
      </c>
      <c r="M9" s="10">
        <f>+'Master Input'!AP8</f>
        <v>0</v>
      </c>
      <c r="N9" s="10">
        <f>+'Master Input'!AQ8</f>
        <v>0</v>
      </c>
      <c r="O9" s="10">
        <f>+'Master Input'!AR8</f>
        <v>0</v>
      </c>
      <c r="P9" s="10">
        <f>+'Master Input'!AS8</f>
        <v>0</v>
      </c>
      <c r="Q9" s="10">
        <f>+'Master Input'!AT8</f>
        <v>2</v>
      </c>
      <c r="R9" s="10">
        <f>+'Master Input'!AU8</f>
        <v>0</v>
      </c>
      <c r="S9" s="10">
        <f>+'Master Input'!AV8</f>
        <v>0</v>
      </c>
      <c r="T9" s="10">
        <f>+'Master Input'!AW8</f>
        <v>2</v>
      </c>
      <c r="U9" s="10">
        <f>+'Master Input'!AX8</f>
        <v>0</v>
      </c>
      <c r="V9" s="10">
        <f>+'Master Input'!AY8</f>
        <v>0</v>
      </c>
      <c r="W9" s="10">
        <f>+'Master Input'!BF8</f>
        <v>4</v>
      </c>
      <c r="X9" s="10">
        <f>+'Master Input'!BG8</f>
        <v>102.48</v>
      </c>
      <c r="Y9" s="10">
        <f>+'Master Input'!BH8</f>
        <v>106.48</v>
      </c>
      <c r="Z9" s="28">
        <f>+(Y9-89.76)/89.76*100</f>
        <v>18.627450980392155</v>
      </c>
    </row>
    <row r="11" spans="1:26" ht="12.75">
      <c r="A11" t="str">
        <f>+'Start List Day 1'!D12</f>
        <v>C1W</v>
      </c>
      <c r="B11">
        <f>+'Start List Day 1'!A12</f>
        <v>23</v>
      </c>
      <c r="C11" t="str">
        <f>+'Start List Day 1'!B12</f>
        <v>Sindy Audet</v>
      </c>
      <c r="D11" s="10">
        <f>+'Master Input'!AG10</f>
        <v>0</v>
      </c>
      <c r="E11" s="10">
        <f>+'Master Input'!AH10</f>
        <v>0</v>
      </c>
      <c r="F11" s="10">
        <f>+'Master Input'!AI10</f>
        <v>0</v>
      </c>
      <c r="G11" s="10">
        <f>+'Master Input'!AJ10</f>
        <v>0</v>
      </c>
      <c r="H11" s="10">
        <f>+'Master Input'!AK10</f>
        <v>0</v>
      </c>
      <c r="I11" s="10">
        <f>+'Master Input'!AL10</f>
        <v>2</v>
      </c>
      <c r="J11" s="10">
        <f>+'Master Input'!AM10</f>
        <v>50</v>
      </c>
      <c r="K11" s="10">
        <f>+'Master Input'!AN10</f>
        <v>0</v>
      </c>
      <c r="L11" s="10">
        <f>+'Master Input'!AO10</f>
        <v>0</v>
      </c>
      <c r="M11" s="10">
        <f>+'Master Input'!AP10</f>
        <v>0</v>
      </c>
      <c r="N11" s="10">
        <f>+'Master Input'!AQ10</f>
        <v>0</v>
      </c>
      <c r="O11" s="10">
        <f>+'Master Input'!AR10</f>
        <v>0</v>
      </c>
      <c r="P11" s="10">
        <f>+'Master Input'!AS10</f>
        <v>0</v>
      </c>
      <c r="Q11" s="10">
        <f>+'Master Input'!AT10</f>
        <v>0</v>
      </c>
      <c r="R11" s="10">
        <f>+'Master Input'!AU10</f>
        <v>2</v>
      </c>
      <c r="S11" s="10">
        <f>+'Master Input'!AV10</f>
        <v>0</v>
      </c>
      <c r="T11" s="10">
        <f>+'Master Input'!AW10</f>
        <v>0</v>
      </c>
      <c r="U11" s="10">
        <f>+'Master Input'!AX10</f>
        <v>0</v>
      </c>
      <c r="V11" s="10">
        <f>+'Master Input'!AY10</f>
        <v>0</v>
      </c>
      <c r="W11" s="10">
        <f>+'Master Input'!BF10</f>
        <v>54</v>
      </c>
      <c r="X11" s="10">
        <f>+'Master Input'!BG10</f>
        <v>175.25</v>
      </c>
      <c r="Y11" s="10">
        <f>+'Master Input'!BH10</f>
        <v>229.25</v>
      </c>
      <c r="Z11" s="28">
        <f>+(Y11-89.76)/89.76*100</f>
        <v>155.40329768270945</v>
      </c>
    </row>
    <row r="13" spans="1:26" ht="12.75">
      <c r="A13" t="str">
        <f>+'Start List Day 1'!D14</f>
        <v>C2</v>
      </c>
      <c r="B13">
        <f>+'Start List Day 1'!A14</f>
        <v>22</v>
      </c>
      <c r="C13" t="str">
        <f>+'Start List Day 1'!B14</f>
        <v>D.Purcell/T.Purcell</v>
      </c>
      <c r="D13" s="10">
        <f>+'Master Input'!AG12</f>
        <v>0</v>
      </c>
      <c r="E13" s="10">
        <f>+'Master Input'!AH12</f>
        <v>0</v>
      </c>
      <c r="F13" s="10">
        <f>+'Master Input'!AI12</f>
        <v>0</v>
      </c>
      <c r="G13" s="10">
        <f>+'Master Input'!AJ12</f>
        <v>0</v>
      </c>
      <c r="H13" s="10">
        <f>+'Master Input'!AK12</f>
        <v>0</v>
      </c>
      <c r="I13" s="10">
        <f>+'Master Input'!AL12</f>
        <v>0</v>
      </c>
      <c r="J13" s="10">
        <f>+'Master Input'!AM12</f>
        <v>0</v>
      </c>
      <c r="K13" s="10">
        <f>+'Master Input'!AN12</f>
        <v>0</v>
      </c>
      <c r="L13" s="10">
        <f>+'Master Input'!AO12</f>
        <v>0</v>
      </c>
      <c r="M13" s="10">
        <f>+'Master Input'!AP12</f>
        <v>0</v>
      </c>
      <c r="N13" s="10">
        <f>+'Master Input'!AQ12</f>
        <v>0</v>
      </c>
      <c r="O13" s="10">
        <f>+'Master Input'!AR12</f>
        <v>0</v>
      </c>
      <c r="P13" s="10">
        <f>+'Master Input'!AS12</f>
        <v>0</v>
      </c>
      <c r="Q13" s="10">
        <f>+'Master Input'!AT12</f>
        <v>0</v>
      </c>
      <c r="R13" s="10">
        <f>+'Master Input'!AU12</f>
        <v>0</v>
      </c>
      <c r="S13" s="10">
        <f>+'Master Input'!AV12</f>
        <v>0</v>
      </c>
      <c r="T13" s="10">
        <f>+'Master Input'!AW12</f>
        <v>0</v>
      </c>
      <c r="U13" s="10">
        <f>+'Master Input'!AX12</f>
        <v>0</v>
      </c>
      <c r="V13" s="10">
        <f>+'Master Input'!AY12</f>
        <v>0</v>
      </c>
      <c r="W13" s="10">
        <f>+'Master Input'!BF12</f>
        <v>0</v>
      </c>
      <c r="X13" s="10">
        <f>+'Master Input'!BG12</f>
        <v>114.97</v>
      </c>
      <c r="Y13" s="10">
        <f>+'Master Input'!BH12</f>
        <v>114.97</v>
      </c>
      <c r="Z13" s="28">
        <f>+(Y13-89.76)/89.76*100</f>
        <v>28.08600713012477</v>
      </c>
    </row>
    <row r="14" spans="1:26" ht="12.75">
      <c r="A14" t="str">
        <f>+'Start List Day 1'!D15</f>
        <v>C2</v>
      </c>
      <c r="B14">
        <f>+'Start List Day 1'!A15</f>
        <v>21</v>
      </c>
      <c r="C14" t="str">
        <f>+'Start List Day 1'!B15</f>
        <v>A.Cutts/J.Cutts</v>
      </c>
      <c r="D14" s="10">
        <f>+'Master Input'!AG13</f>
        <v>0</v>
      </c>
      <c r="E14" s="10">
        <f>+'Master Input'!AH13</f>
        <v>0</v>
      </c>
      <c r="F14" s="10">
        <f>+'Master Input'!AI13</f>
        <v>0</v>
      </c>
      <c r="G14" s="10">
        <f>+'Master Input'!AJ13</f>
        <v>0</v>
      </c>
      <c r="H14" s="10">
        <f>+'Master Input'!AK13</f>
        <v>0</v>
      </c>
      <c r="I14" s="10">
        <f>+'Master Input'!AL13</f>
        <v>0</v>
      </c>
      <c r="J14" s="10">
        <f>+'Master Input'!AM13</f>
        <v>0</v>
      </c>
      <c r="K14" s="10">
        <f>+'Master Input'!AN13</f>
        <v>0</v>
      </c>
      <c r="L14" s="10">
        <f>+'Master Input'!AO13</f>
        <v>0</v>
      </c>
      <c r="M14" s="10">
        <f>+'Master Input'!AP13</f>
        <v>2</v>
      </c>
      <c r="N14" s="10">
        <f>+'Master Input'!AQ13</f>
        <v>0</v>
      </c>
      <c r="O14" s="10">
        <f>+'Master Input'!AR13</f>
        <v>0</v>
      </c>
      <c r="P14" s="10">
        <f>+'Master Input'!AS13</f>
        <v>0</v>
      </c>
      <c r="Q14" s="10">
        <f>+'Master Input'!AT13</f>
        <v>0</v>
      </c>
      <c r="R14" s="10">
        <f>+'Master Input'!AU13</f>
        <v>0</v>
      </c>
      <c r="S14" s="10">
        <f>+'Master Input'!AV13</f>
        <v>0</v>
      </c>
      <c r="T14" s="10">
        <f>+'Master Input'!AW13</f>
        <v>0</v>
      </c>
      <c r="U14" s="10">
        <f>+'Master Input'!AX13</f>
        <v>0</v>
      </c>
      <c r="V14" s="10">
        <f>+'Master Input'!AY13</f>
        <v>0</v>
      </c>
      <c r="W14" s="10">
        <f>+'Master Input'!BF13</f>
        <v>2</v>
      </c>
      <c r="X14" s="10">
        <f>+'Master Input'!BG13</f>
        <v>110.27</v>
      </c>
      <c r="Y14" s="10">
        <f>+'Master Input'!BH13</f>
        <v>112.27</v>
      </c>
      <c r="Z14" s="28">
        <f>+(Y14-89.76)/89.76*100</f>
        <v>25.077985739750435</v>
      </c>
    </row>
    <row r="16" spans="1:26" ht="12.75">
      <c r="A16" t="str">
        <f>+'Start List Day 1'!D17</f>
        <v>K1W</v>
      </c>
      <c r="B16">
        <f>+'Start List Day 1'!A17</f>
        <v>20</v>
      </c>
      <c r="C16" t="str">
        <f>+'Start List Day 1'!B17</f>
        <v>Celeste Corkery</v>
      </c>
      <c r="D16" s="10">
        <f>+'Master Input'!AG15</f>
        <v>0</v>
      </c>
      <c r="E16" s="10">
        <f>+'Master Input'!AH15</f>
        <v>0</v>
      </c>
      <c r="F16" s="10">
        <f>+'Master Input'!AI15</f>
        <v>2</v>
      </c>
      <c r="G16" s="10">
        <f>+'Master Input'!AJ15</f>
        <v>0</v>
      </c>
      <c r="H16" s="10">
        <f>+'Master Input'!AK15</f>
        <v>0</v>
      </c>
      <c r="I16" s="10">
        <f>+'Master Input'!AL15</f>
        <v>0</v>
      </c>
      <c r="J16" s="10">
        <f>+'Master Input'!AM15</f>
        <v>2</v>
      </c>
      <c r="K16" s="10">
        <f>+'Master Input'!AN15</f>
        <v>0</v>
      </c>
      <c r="L16" s="10">
        <f>+'Master Input'!AO15</f>
        <v>0</v>
      </c>
      <c r="M16" s="10">
        <f>+'Master Input'!AP15</f>
        <v>0</v>
      </c>
      <c r="N16" s="10">
        <f>+'Master Input'!AQ15</f>
        <v>0</v>
      </c>
      <c r="O16" s="10">
        <f>+'Master Input'!AR15</f>
        <v>2</v>
      </c>
      <c r="P16" s="10">
        <f>+'Master Input'!AS15</f>
        <v>0</v>
      </c>
      <c r="Q16" s="10">
        <f>+'Master Input'!AT15</f>
        <v>0</v>
      </c>
      <c r="R16" s="10">
        <f>+'Master Input'!AU15</f>
        <v>0</v>
      </c>
      <c r="S16" s="10">
        <f>+'Master Input'!AV15</f>
        <v>2</v>
      </c>
      <c r="T16" s="10">
        <f>+'Master Input'!AW15</f>
        <v>0</v>
      </c>
      <c r="U16" s="10">
        <f>+'Master Input'!AX15</f>
        <v>0</v>
      </c>
      <c r="V16" s="10">
        <f>+'Master Input'!AY15</f>
        <v>0</v>
      </c>
      <c r="W16" s="10">
        <f>+'Master Input'!BF15</f>
        <v>8</v>
      </c>
      <c r="X16" s="10">
        <f>+'Master Input'!BG15</f>
        <v>144.34</v>
      </c>
      <c r="Y16" s="10">
        <f>+'Master Input'!BH15</f>
        <v>152.34</v>
      </c>
      <c r="Z16" s="28">
        <f>+(Y16-89.76)/89.76*100</f>
        <v>69.7192513368984</v>
      </c>
    </row>
    <row r="17" spans="1:26" ht="12.75">
      <c r="A17" t="str">
        <f>+'Start List Day 1'!D18</f>
        <v>K1W</v>
      </c>
      <c r="B17">
        <f>+'Start List Day 1'!A18</f>
        <v>19</v>
      </c>
      <c r="C17" t="str">
        <f>+'Start List Day 1'!B18</f>
        <v>Marissa Dederer</v>
      </c>
      <c r="D17" s="10">
        <f>+'Master Input'!AG16</f>
        <v>0</v>
      </c>
      <c r="E17" s="10">
        <f>+'Master Input'!AH16</f>
        <v>0</v>
      </c>
      <c r="F17" s="10">
        <f>+'Master Input'!AI16</f>
        <v>0</v>
      </c>
      <c r="G17" s="10">
        <f>+'Master Input'!AJ16</f>
        <v>0</v>
      </c>
      <c r="H17" s="10">
        <f>+'Master Input'!AK16</f>
        <v>0</v>
      </c>
      <c r="I17" s="10">
        <f>+'Master Input'!AL16</f>
        <v>0</v>
      </c>
      <c r="J17" s="10">
        <f>+'Master Input'!AM16</f>
        <v>0</v>
      </c>
      <c r="K17" s="10">
        <f>+'Master Input'!AN16</f>
        <v>0</v>
      </c>
      <c r="L17" s="10">
        <f>+'Master Input'!AO16</f>
        <v>0</v>
      </c>
      <c r="M17" s="10">
        <f>+'Master Input'!AP16</f>
        <v>0</v>
      </c>
      <c r="N17" s="10">
        <f>+'Master Input'!AQ16</f>
        <v>0</v>
      </c>
      <c r="O17" s="10">
        <f>+'Master Input'!AR16</f>
        <v>0</v>
      </c>
      <c r="P17" s="10">
        <f>+'Master Input'!AS16</f>
        <v>2</v>
      </c>
      <c r="Q17" s="10">
        <f>+'Master Input'!AT16</f>
        <v>0</v>
      </c>
      <c r="R17" s="10">
        <f>+'Master Input'!AU16</f>
        <v>0</v>
      </c>
      <c r="S17" s="10">
        <f>+'Master Input'!AV16</f>
        <v>0</v>
      </c>
      <c r="T17" s="10">
        <f>+'Master Input'!AW16</f>
        <v>0</v>
      </c>
      <c r="U17" s="10">
        <f>+'Master Input'!AX16</f>
        <v>0</v>
      </c>
      <c r="V17" s="10">
        <f>+'Master Input'!AY16</f>
        <v>0</v>
      </c>
      <c r="W17" s="10">
        <f>+'Master Input'!BF16</f>
        <v>2</v>
      </c>
      <c r="X17" s="10">
        <f>+'Master Input'!BG16</f>
        <v>123.43</v>
      </c>
      <c r="Y17" s="10">
        <f>+'Master Input'!BH16</f>
        <v>125.43</v>
      </c>
      <c r="Z17" s="28">
        <f aca="true" t="shared" si="0" ref="Z17:Z24">+(Y17-89.76)/89.76*100</f>
        <v>39.73930481283423</v>
      </c>
    </row>
    <row r="18" spans="1:26" ht="12.75">
      <c r="A18" t="str">
        <f>+'Start List Day 1'!D19</f>
        <v>K1W</v>
      </c>
      <c r="B18">
        <f>+'Start List Day 1'!A19</f>
        <v>18</v>
      </c>
      <c r="C18" t="str">
        <f>+'Start List Day 1'!B19</f>
        <v>Anna Williams</v>
      </c>
      <c r="D18" s="10" t="str">
        <f>+'Master Input'!AG17</f>
        <v>DNS</v>
      </c>
      <c r="E18" s="10">
        <f>+'Master Input'!AH17</f>
        <v>0</v>
      </c>
      <c r="F18" s="10">
        <f>+'Master Input'!AI17</f>
        <v>0</v>
      </c>
      <c r="G18" s="10">
        <f>+'Master Input'!AJ17</f>
        <v>0</v>
      </c>
      <c r="H18" s="10">
        <f>+'Master Input'!AK17</f>
        <v>0</v>
      </c>
      <c r="I18" s="10">
        <f>+'Master Input'!AL17</f>
        <v>0</v>
      </c>
      <c r="J18" s="10">
        <f>+'Master Input'!AM17</f>
        <v>0</v>
      </c>
      <c r="K18" s="10">
        <f>+'Master Input'!AN17</f>
        <v>0</v>
      </c>
      <c r="L18" s="10">
        <f>+'Master Input'!AO17</f>
        <v>0</v>
      </c>
      <c r="M18" s="10">
        <f>+'Master Input'!AP17</f>
        <v>0</v>
      </c>
      <c r="N18" s="10">
        <f>+'Master Input'!AQ17</f>
        <v>0</v>
      </c>
      <c r="O18" s="10">
        <f>+'Master Input'!AR17</f>
        <v>0</v>
      </c>
      <c r="P18" s="10">
        <f>+'Master Input'!AS17</f>
        <v>0</v>
      </c>
      <c r="Q18" s="10">
        <f>+'Master Input'!AT17</f>
        <v>0</v>
      </c>
      <c r="R18" s="10">
        <f>+'Master Input'!AU17</f>
        <v>0</v>
      </c>
      <c r="S18" s="10">
        <f>+'Master Input'!AV17</f>
        <v>0</v>
      </c>
      <c r="T18" s="10">
        <f>+'Master Input'!AW17</f>
        <v>0</v>
      </c>
      <c r="U18" s="10">
        <f>+'Master Input'!AX17</f>
        <v>0</v>
      </c>
      <c r="V18" s="10">
        <f>+'Master Input'!AY17</f>
        <v>0</v>
      </c>
      <c r="W18" s="10">
        <f>+'Master Input'!BF17</f>
        <v>0</v>
      </c>
      <c r="X18" s="10">
        <f>+'Master Input'!BG17</f>
        <v>999</v>
      </c>
      <c r="Y18" s="10" t="s">
        <v>12</v>
      </c>
      <c r="Z18" s="28" t="s">
        <v>12</v>
      </c>
    </row>
    <row r="19" spans="1:26" ht="12.75">
      <c r="A19" t="str">
        <f>+'Start List Day 1'!D20</f>
        <v>K1W</v>
      </c>
      <c r="B19">
        <f>+'Start List Day 1'!A20</f>
        <v>17</v>
      </c>
      <c r="C19" t="str">
        <f>+'Start List Day 1'!B20</f>
        <v>Thea Froehlich</v>
      </c>
      <c r="D19" s="10">
        <f>+'Master Input'!AG18</f>
        <v>0</v>
      </c>
      <c r="E19" s="10">
        <f>+'Master Input'!AH18</f>
        <v>0</v>
      </c>
      <c r="F19" s="10">
        <f>+'Master Input'!AI18</f>
        <v>0</v>
      </c>
      <c r="G19" s="10">
        <f>+'Master Input'!AJ18</f>
        <v>0</v>
      </c>
      <c r="H19" s="10">
        <f>+'Master Input'!AK18</f>
        <v>0</v>
      </c>
      <c r="I19" s="10">
        <f>+'Master Input'!AL18</f>
        <v>0</v>
      </c>
      <c r="J19" s="10">
        <f>+'Master Input'!AM18</f>
        <v>0</v>
      </c>
      <c r="K19" s="10">
        <f>+'Master Input'!AN18</f>
        <v>0</v>
      </c>
      <c r="L19" s="10">
        <f>+'Master Input'!AO18</f>
        <v>0</v>
      </c>
      <c r="M19" s="10">
        <f>+'Master Input'!AP18</f>
        <v>0</v>
      </c>
      <c r="N19" s="10">
        <f>+'Master Input'!AQ18</f>
        <v>0</v>
      </c>
      <c r="O19" s="10">
        <f>+'Master Input'!AR18</f>
        <v>0</v>
      </c>
      <c r="P19" s="10">
        <f>+'Master Input'!AS18</f>
        <v>0</v>
      </c>
      <c r="Q19" s="10">
        <f>+'Master Input'!AT18</f>
        <v>2</v>
      </c>
      <c r="R19" s="10">
        <f>+'Master Input'!AU18</f>
        <v>0</v>
      </c>
      <c r="S19" s="10">
        <f>+'Master Input'!AV18</f>
        <v>0</v>
      </c>
      <c r="T19" s="10">
        <f>+'Master Input'!AW18</f>
        <v>0</v>
      </c>
      <c r="U19" s="10">
        <f>+'Master Input'!AX18</f>
        <v>0</v>
      </c>
      <c r="V19" s="10">
        <f>+'Master Input'!AY18</f>
        <v>0</v>
      </c>
      <c r="W19" s="10">
        <f>+'Master Input'!BF18</f>
        <v>2</v>
      </c>
      <c r="X19" s="10">
        <f>+'Master Input'!BG18</f>
        <v>114.91</v>
      </c>
      <c r="Y19" s="10">
        <f>+'Master Input'!BH18</f>
        <v>116.91</v>
      </c>
      <c r="Z19" s="28">
        <f t="shared" si="0"/>
        <v>30.247326203208548</v>
      </c>
    </row>
    <row r="20" spans="1:26" ht="12.75">
      <c r="A20" t="str">
        <f>+'Start List Day 1'!D21</f>
        <v>K1W</v>
      </c>
      <c r="B20">
        <f>+'Start List Day 1'!A21</f>
        <v>16</v>
      </c>
      <c r="C20" t="str">
        <f>+'Start List Day 1'!B21</f>
        <v>Kathleen Tayler</v>
      </c>
      <c r="D20" s="10">
        <f>+'Master Input'!AG19</f>
        <v>0</v>
      </c>
      <c r="E20" s="10">
        <f>+'Master Input'!AH19</f>
        <v>0</v>
      </c>
      <c r="F20" s="10">
        <f>+'Master Input'!AI19</f>
        <v>0</v>
      </c>
      <c r="G20" s="10">
        <f>+'Master Input'!AJ19</f>
        <v>0</v>
      </c>
      <c r="H20" s="10">
        <f>+'Master Input'!AK19</f>
        <v>0</v>
      </c>
      <c r="I20" s="10">
        <f>+'Master Input'!AL19</f>
        <v>0</v>
      </c>
      <c r="J20" s="10">
        <f>+'Master Input'!AM19</f>
        <v>0</v>
      </c>
      <c r="K20" s="10">
        <f>+'Master Input'!AN19</f>
        <v>0</v>
      </c>
      <c r="L20" s="10">
        <f>+'Master Input'!AO19</f>
        <v>0</v>
      </c>
      <c r="M20" s="10">
        <f>+'Master Input'!AP19</f>
        <v>0</v>
      </c>
      <c r="N20" s="10">
        <f>+'Master Input'!AQ19</f>
        <v>2</v>
      </c>
      <c r="O20" s="10">
        <f>+'Master Input'!AR19</f>
        <v>0</v>
      </c>
      <c r="P20" s="10">
        <f>+'Master Input'!AS19</f>
        <v>0</v>
      </c>
      <c r="Q20" s="10">
        <f>+'Master Input'!AT19</f>
        <v>0</v>
      </c>
      <c r="R20" s="10">
        <f>+'Master Input'!AU19</f>
        <v>0</v>
      </c>
      <c r="S20" s="10">
        <f>+'Master Input'!AV19</f>
        <v>0</v>
      </c>
      <c r="T20" s="10">
        <f>+'Master Input'!AW19</f>
        <v>0</v>
      </c>
      <c r="U20" s="10">
        <f>+'Master Input'!AX19</f>
        <v>0</v>
      </c>
      <c r="V20" s="10">
        <f>+'Master Input'!AY19</f>
        <v>0</v>
      </c>
      <c r="W20" s="10">
        <f>+'Master Input'!BF19</f>
        <v>2</v>
      </c>
      <c r="X20" s="10">
        <f>+'Master Input'!BG19</f>
        <v>122.12</v>
      </c>
      <c r="Y20" s="10">
        <f>+'Master Input'!BH19</f>
        <v>124.12</v>
      </c>
      <c r="Z20" s="28">
        <f t="shared" si="0"/>
        <v>38.27985739750445</v>
      </c>
    </row>
    <row r="21" spans="1:26" ht="12.75">
      <c r="A21" t="str">
        <f>+'Start List Day 1'!D22</f>
        <v>K1W</v>
      </c>
      <c r="B21">
        <f>+'Start List Day 1'!A22</f>
        <v>15</v>
      </c>
      <c r="C21" t="str">
        <f>+'Start List Day 1'!B22</f>
        <v>Katrina Van Wijk</v>
      </c>
      <c r="D21" s="10">
        <f>+'Master Input'!AG20</f>
        <v>0</v>
      </c>
      <c r="E21" s="10">
        <f>+'Master Input'!AH20</f>
        <v>0</v>
      </c>
      <c r="F21" s="10">
        <f>+'Master Input'!AI20</f>
        <v>0</v>
      </c>
      <c r="G21" s="10">
        <f>+'Master Input'!AJ20</f>
        <v>0</v>
      </c>
      <c r="H21" s="10">
        <f>+'Master Input'!AK20</f>
        <v>0</v>
      </c>
      <c r="I21" s="10">
        <f>+'Master Input'!AL20</f>
        <v>0</v>
      </c>
      <c r="J21" s="10">
        <f>+'Master Input'!AM20</f>
        <v>0</v>
      </c>
      <c r="K21" s="10">
        <f>+'Master Input'!AN20</f>
        <v>0</v>
      </c>
      <c r="L21" s="10">
        <f>+'Master Input'!AO20</f>
        <v>0</v>
      </c>
      <c r="M21" s="10">
        <f>+'Master Input'!AP20</f>
        <v>0</v>
      </c>
      <c r="N21" s="10">
        <f>+'Master Input'!AQ20</f>
        <v>0</v>
      </c>
      <c r="O21" s="10">
        <f>+'Master Input'!AR20</f>
        <v>0</v>
      </c>
      <c r="P21" s="10">
        <f>+'Master Input'!AS20</f>
        <v>0</v>
      </c>
      <c r="Q21" s="10">
        <f>+'Master Input'!AT20</f>
        <v>0</v>
      </c>
      <c r="R21" s="10">
        <f>+'Master Input'!AU20</f>
        <v>0</v>
      </c>
      <c r="S21" s="10">
        <f>+'Master Input'!AV20</f>
        <v>0</v>
      </c>
      <c r="T21" s="10">
        <f>+'Master Input'!AW20</f>
        <v>0</v>
      </c>
      <c r="U21" s="10">
        <f>+'Master Input'!AX20</f>
        <v>0</v>
      </c>
      <c r="V21" s="10">
        <f>+'Master Input'!AY20</f>
        <v>0</v>
      </c>
      <c r="W21" s="10">
        <f>+'Master Input'!BF20</f>
        <v>0</v>
      </c>
      <c r="X21" s="10">
        <f>+'Master Input'!BG20</f>
        <v>124.29</v>
      </c>
      <c r="Y21" s="10">
        <f>+'Master Input'!BH20</f>
        <v>124.29</v>
      </c>
      <c r="Z21" s="28">
        <f t="shared" si="0"/>
        <v>38.469251336898395</v>
      </c>
    </row>
    <row r="22" spans="1:26" ht="12.75">
      <c r="A22" t="str">
        <f>+'Start List Day 1'!D23</f>
        <v>K1W</v>
      </c>
      <c r="B22">
        <f>+'Start List Day 1'!A23</f>
        <v>14</v>
      </c>
      <c r="C22" t="str">
        <f>+'Start List Day 1'!B23</f>
        <v>Jaz DenHollander</v>
      </c>
      <c r="D22" s="10">
        <f>+'Master Input'!AG21</f>
        <v>0</v>
      </c>
      <c r="E22" s="10">
        <f>+'Master Input'!AH21</f>
        <v>0</v>
      </c>
      <c r="F22" s="10">
        <f>+'Master Input'!AI21</f>
        <v>0</v>
      </c>
      <c r="G22" s="10">
        <f>+'Master Input'!AJ21</f>
        <v>0</v>
      </c>
      <c r="H22" s="10">
        <f>+'Master Input'!AK21</f>
        <v>0</v>
      </c>
      <c r="I22" s="10">
        <f>+'Master Input'!AL21</f>
        <v>2</v>
      </c>
      <c r="J22" s="10">
        <f>+'Master Input'!AM21</f>
        <v>0</v>
      </c>
      <c r="K22" s="10">
        <f>+'Master Input'!AN21</f>
        <v>2</v>
      </c>
      <c r="L22" s="10">
        <f>+'Master Input'!AO21</f>
        <v>0</v>
      </c>
      <c r="M22" s="10">
        <f>+'Master Input'!AP21</f>
        <v>0</v>
      </c>
      <c r="N22" s="10">
        <f>+'Master Input'!AQ21</f>
        <v>0</v>
      </c>
      <c r="O22" s="10">
        <f>+'Master Input'!AR21</f>
        <v>0</v>
      </c>
      <c r="P22" s="10">
        <f>+'Master Input'!AS21</f>
        <v>0</v>
      </c>
      <c r="Q22" s="10">
        <f>+'Master Input'!AT21</f>
        <v>0</v>
      </c>
      <c r="R22" s="10">
        <f>+'Master Input'!AU21</f>
        <v>0</v>
      </c>
      <c r="S22" s="10">
        <f>+'Master Input'!AV21</f>
        <v>0</v>
      </c>
      <c r="T22" s="10">
        <f>+'Master Input'!AW21</f>
        <v>0</v>
      </c>
      <c r="U22" s="10">
        <f>+'Master Input'!AX21</f>
        <v>0</v>
      </c>
      <c r="V22" s="10">
        <f>+'Master Input'!AY21</f>
        <v>0</v>
      </c>
      <c r="W22" s="10">
        <f>+'Master Input'!BF21</f>
        <v>4</v>
      </c>
      <c r="X22" s="10">
        <f>+'Master Input'!BG21</f>
        <v>117.89</v>
      </c>
      <c r="Y22" s="10">
        <f>+'Master Input'!BH21</f>
        <v>121.89</v>
      </c>
      <c r="Z22" s="28">
        <f t="shared" si="0"/>
        <v>35.79545454545453</v>
      </c>
    </row>
    <row r="23" spans="1:26" ht="12.75">
      <c r="A23" t="str">
        <f>+'Start List Day 1'!D24</f>
        <v>K1W</v>
      </c>
      <c r="B23">
        <f>+'Start List Day 1'!A24</f>
        <v>13</v>
      </c>
      <c r="C23" t="str">
        <f>+'Start List Day 1'!B24</f>
        <v>Sarah Boudens</v>
      </c>
      <c r="D23" s="10">
        <f>+'Master Input'!AG22</f>
        <v>0</v>
      </c>
      <c r="E23" s="10">
        <f>+'Master Input'!AH22</f>
        <v>0</v>
      </c>
      <c r="F23" s="10">
        <f>+'Master Input'!AI22</f>
        <v>0</v>
      </c>
      <c r="G23" s="10">
        <f>+'Master Input'!AJ22</f>
        <v>0</v>
      </c>
      <c r="H23" s="10">
        <f>+'Master Input'!AK22</f>
        <v>0</v>
      </c>
      <c r="I23" s="10">
        <f>+'Master Input'!AL22</f>
        <v>0</v>
      </c>
      <c r="J23" s="10">
        <f>+'Master Input'!AM22</f>
        <v>0</v>
      </c>
      <c r="K23" s="10">
        <f>+'Master Input'!AN22</f>
        <v>0</v>
      </c>
      <c r="L23" s="10">
        <f>+'Master Input'!AO22</f>
        <v>0</v>
      </c>
      <c r="M23" s="10">
        <f>+'Master Input'!AP22</f>
        <v>0</v>
      </c>
      <c r="N23" s="10">
        <f>+'Master Input'!AQ22</f>
        <v>0</v>
      </c>
      <c r="O23" s="10">
        <f>+'Master Input'!AR22</f>
        <v>0</v>
      </c>
      <c r="P23" s="10">
        <f>+'Master Input'!AS22</f>
        <v>0</v>
      </c>
      <c r="Q23" s="10">
        <f>+'Master Input'!AT22</f>
        <v>0</v>
      </c>
      <c r="R23" s="10">
        <f>+'Master Input'!AU22</f>
        <v>0</v>
      </c>
      <c r="S23" s="10">
        <f>+'Master Input'!AV22</f>
        <v>0</v>
      </c>
      <c r="T23" s="10">
        <f>+'Master Input'!AW22</f>
        <v>0</v>
      </c>
      <c r="U23" s="10">
        <f>+'Master Input'!AX22</f>
        <v>0</v>
      </c>
      <c r="V23" s="10">
        <f>+'Master Input'!AY22</f>
        <v>0</v>
      </c>
      <c r="W23" s="10">
        <f>+'Master Input'!BF22</f>
        <v>0</v>
      </c>
      <c r="X23" s="10">
        <f>+'Master Input'!BG22</f>
        <v>116.68</v>
      </c>
      <c r="Y23" s="10">
        <f>+'Master Input'!BH22</f>
        <v>116.68</v>
      </c>
      <c r="Z23" s="28">
        <f t="shared" si="0"/>
        <v>29.99108734402852</v>
      </c>
    </row>
    <row r="24" spans="1:26" ht="12.75">
      <c r="A24" t="str">
        <f>+'Start List Day 1'!D25</f>
        <v>K1W</v>
      </c>
      <c r="B24">
        <f>+'Start List Day 1'!A25</f>
        <v>12</v>
      </c>
      <c r="C24" t="str">
        <f>+'Start List Day 1'!B25</f>
        <v>Jessica Groeneveld</v>
      </c>
      <c r="D24" s="10">
        <f>+'Master Input'!AG23</f>
        <v>2</v>
      </c>
      <c r="E24" s="10">
        <f>+'Master Input'!AH23</f>
        <v>0</v>
      </c>
      <c r="F24" s="10">
        <f>+'Master Input'!AI23</f>
        <v>0</v>
      </c>
      <c r="G24" s="10">
        <f>+'Master Input'!AJ23</f>
        <v>0</v>
      </c>
      <c r="H24" s="10">
        <f>+'Master Input'!AK23</f>
        <v>0</v>
      </c>
      <c r="I24" s="10">
        <f>+'Master Input'!AL23</f>
        <v>0</v>
      </c>
      <c r="J24" s="10">
        <f>+'Master Input'!AM23</f>
        <v>2</v>
      </c>
      <c r="K24" s="10">
        <f>+'Master Input'!AN23</f>
        <v>0</v>
      </c>
      <c r="L24" s="10">
        <f>+'Master Input'!AO23</f>
        <v>0</v>
      </c>
      <c r="M24" s="10">
        <f>+'Master Input'!AP23</f>
        <v>0</v>
      </c>
      <c r="N24" s="10">
        <f>+'Master Input'!AQ23</f>
        <v>0</v>
      </c>
      <c r="O24" s="10">
        <f>+'Master Input'!AR23</f>
        <v>0</v>
      </c>
      <c r="P24" s="10">
        <f>+'Master Input'!AS23</f>
        <v>0</v>
      </c>
      <c r="Q24" s="10">
        <f>+'Master Input'!AT23</f>
        <v>0</v>
      </c>
      <c r="R24" s="10">
        <f>+'Master Input'!AU23</f>
        <v>2</v>
      </c>
      <c r="S24" s="10">
        <f>+'Master Input'!AV23</f>
        <v>0</v>
      </c>
      <c r="T24" s="10">
        <f>+'Master Input'!AW23</f>
        <v>0</v>
      </c>
      <c r="U24" s="10">
        <f>+'Master Input'!AX23</f>
        <v>0</v>
      </c>
      <c r="V24" s="10">
        <f>+'Master Input'!AY23</f>
        <v>0</v>
      </c>
      <c r="W24" s="10">
        <f>+'Master Input'!BF23</f>
        <v>6</v>
      </c>
      <c r="X24" s="10">
        <f>+'Master Input'!BG23</f>
        <v>117.66</v>
      </c>
      <c r="Y24" s="10">
        <f>+'Master Input'!BH23</f>
        <v>123.66</v>
      </c>
      <c r="Z24" s="28">
        <f t="shared" si="0"/>
        <v>37.767379679144376</v>
      </c>
    </row>
    <row r="26" spans="1:26" ht="12.75">
      <c r="A26" t="str">
        <f>+'Start List Day 1'!D27</f>
        <v>K1</v>
      </c>
      <c r="B26">
        <f>+'Start List Day 1'!A27</f>
        <v>11</v>
      </c>
      <c r="C26" t="str">
        <f>+'Start List Day 1'!B27</f>
        <v>Derek Beer</v>
      </c>
      <c r="D26" s="10">
        <f>+'Master Input'!AG25</f>
        <v>0</v>
      </c>
      <c r="E26" s="10">
        <f>+'Master Input'!AH25</f>
        <v>0</v>
      </c>
      <c r="F26" s="10">
        <f>+'Master Input'!AI25</f>
        <v>0</v>
      </c>
      <c r="G26" s="10">
        <f>+'Master Input'!AJ25</f>
        <v>0</v>
      </c>
      <c r="H26" s="10">
        <f>+'Master Input'!AK25</f>
        <v>2</v>
      </c>
      <c r="I26" s="10">
        <f>+'Master Input'!AL25</f>
        <v>0</v>
      </c>
      <c r="J26" s="10">
        <f>+'Master Input'!AM25</f>
        <v>50</v>
      </c>
      <c r="K26" s="10">
        <f>+'Master Input'!AN25</f>
        <v>0</v>
      </c>
      <c r="L26" s="10">
        <f>+'Master Input'!AO25</f>
        <v>0</v>
      </c>
      <c r="M26" s="10">
        <f>+'Master Input'!AP25</f>
        <v>0</v>
      </c>
      <c r="N26" s="10">
        <f>+'Master Input'!AQ25</f>
        <v>0</v>
      </c>
      <c r="O26" s="10">
        <f>+'Master Input'!AR25</f>
        <v>0</v>
      </c>
      <c r="P26" s="10">
        <f>+'Master Input'!AS25</f>
        <v>50</v>
      </c>
      <c r="Q26" s="10">
        <f>+'Master Input'!AT25</f>
        <v>0</v>
      </c>
      <c r="R26" s="10">
        <f>+'Master Input'!AU25</f>
        <v>0</v>
      </c>
      <c r="S26" s="10">
        <f>+'Master Input'!AV25</f>
        <v>0</v>
      </c>
      <c r="T26" s="10">
        <f>+'Master Input'!AW25</f>
        <v>0</v>
      </c>
      <c r="U26" s="10">
        <f>+'Master Input'!AX25</f>
        <v>2</v>
      </c>
      <c r="V26" s="10">
        <f>+'Master Input'!AY25</f>
        <v>0</v>
      </c>
      <c r="W26" s="10">
        <f>+'Master Input'!BF25</f>
        <v>104</v>
      </c>
      <c r="X26" s="10">
        <f>+'Master Input'!BG25</f>
        <v>111.56</v>
      </c>
      <c r="Y26" s="10">
        <f>+'Master Input'!BH25</f>
        <v>215.56</v>
      </c>
      <c r="Z26" s="28">
        <f>+(Y26-89.76)/89.76*100</f>
        <v>140.15151515151513</v>
      </c>
    </row>
    <row r="27" spans="1:26" ht="12.75">
      <c r="A27" t="str">
        <f>+'Start List Day 1'!D28</f>
        <v>K1</v>
      </c>
      <c r="B27">
        <f>+'Start List Day 1'!A28</f>
        <v>10</v>
      </c>
      <c r="C27" t="str">
        <f>+'Start List Day 1'!B28</f>
        <v>Francois St Aubin Migneault</v>
      </c>
      <c r="D27" s="10">
        <f>+'Master Input'!AG26</f>
        <v>0</v>
      </c>
      <c r="E27" s="10">
        <f>+'Master Input'!AH26</f>
        <v>0</v>
      </c>
      <c r="F27" s="10">
        <f>+'Master Input'!AI26</f>
        <v>0</v>
      </c>
      <c r="G27" s="10">
        <f>+'Master Input'!AJ26</f>
        <v>0</v>
      </c>
      <c r="H27" s="10">
        <f>+'Master Input'!AK26</f>
        <v>0</v>
      </c>
      <c r="I27" s="10">
        <f>+'Master Input'!AL26</f>
        <v>0</v>
      </c>
      <c r="J27" s="10">
        <f>+'Master Input'!AM26</f>
        <v>0</v>
      </c>
      <c r="K27" s="10">
        <f>+'Master Input'!AN26</f>
        <v>0</v>
      </c>
      <c r="L27" s="10">
        <f>+'Master Input'!AO26</f>
        <v>0</v>
      </c>
      <c r="M27" s="10">
        <f>+'Master Input'!AP26</f>
        <v>0</v>
      </c>
      <c r="N27" s="10">
        <f>+'Master Input'!AQ26</f>
        <v>0</v>
      </c>
      <c r="O27" s="10">
        <f>+'Master Input'!AR26</f>
        <v>0</v>
      </c>
      <c r="P27" s="10">
        <f>+'Master Input'!AS26</f>
        <v>0</v>
      </c>
      <c r="Q27" s="10">
        <f>+'Master Input'!AT26</f>
        <v>0</v>
      </c>
      <c r="R27" s="10">
        <f>+'Master Input'!AU26</f>
        <v>0</v>
      </c>
      <c r="S27" s="10">
        <f>+'Master Input'!AV26</f>
        <v>0</v>
      </c>
      <c r="T27" s="10">
        <f>+'Master Input'!AW26</f>
        <v>0</v>
      </c>
      <c r="U27" s="10">
        <f>+'Master Input'!AX26</f>
        <v>0</v>
      </c>
      <c r="V27" s="10">
        <f>+'Master Input'!AY26</f>
        <v>0</v>
      </c>
      <c r="W27" s="10">
        <f>+'Master Input'!BF26</f>
        <v>0</v>
      </c>
      <c r="X27" s="10">
        <f>+'Master Input'!BG26</f>
        <v>104.74</v>
      </c>
      <c r="Y27" s="10">
        <f>+'Master Input'!BH26</f>
        <v>104.74</v>
      </c>
      <c r="Z27" s="28">
        <f aca="true" t="shared" si="1" ref="Z27:Z36">+(Y27-89.76)/89.76*100</f>
        <v>16.688948306595353</v>
      </c>
    </row>
    <row r="28" spans="1:26" ht="12.75">
      <c r="A28" t="str">
        <f>+'Start List Day 1'!D29</f>
        <v>K1</v>
      </c>
      <c r="B28">
        <f>+'Start List Day 1'!A29</f>
        <v>9</v>
      </c>
      <c r="C28" t="str">
        <f>+'Start List Day 1'!B29</f>
        <v>Babacar Daoust-Cisse</v>
      </c>
      <c r="D28" s="10">
        <f>+'Master Input'!AG27</f>
        <v>0</v>
      </c>
      <c r="E28" s="10">
        <f>+'Master Input'!AH27</f>
        <v>0</v>
      </c>
      <c r="F28" s="10">
        <f>+'Master Input'!AI27</f>
        <v>0</v>
      </c>
      <c r="G28" s="10">
        <f>+'Master Input'!AJ27</f>
        <v>0</v>
      </c>
      <c r="H28" s="10">
        <f>+'Master Input'!AK27</f>
        <v>0</v>
      </c>
      <c r="I28" s="10">
        <f>+'Master Input'!AL27</f>
        <v>2</v>
      </c>
      <c r="J28" s="10">
        <f>+'Master Input'!AM27</f>
        <v>2</v>
      </c>
      <c r="K28" s="10">
        <f>+'Master Input'!AN27</f>
        <v>0</v>
      </c>
      <c r="L28" s="10">
        <f>+'Master Input'!AO27</f>
        <v>0</v>
      </c>
      <c r="M28" s="10">
        <f>+'Master Input'!AP27</f>
        <v>0</v>
      </c>
      <c r="N28" s="10">
        <f>+'Master Input'!AQ27</f>
        <v>0</v>
      </c>
      <c r="O28" s="10">
        <f>+'Master Input'!AR27</f>
        <v>0</v>
      </c>
      <c r="P28" s="10">
        <f>+'Master Input'!AS27</f>
        <v>0</v>
      </c>
      <c r="Q28" s="10">
        <f>+'Master Input'!AT27</f>
        <v>2</v>
      </c>
      <c r="R28" s="10">
        <f>+'Master Input'!AU27</f>
        <v>0</v>
      </c>
      <c r="S28" s="10">
        <f>+'Master Input'!AV27</f>
        <v>0</v>
      </c>
      <c r="T28" s="10">
        <f>+'Master Input'!AW27</f>
        <v>0</v>
      </c>
      <c r="U28" s="10">
        <f>+'Master Input'!AX27</f>
        <v>0</v>
      </c>
      <c r="V28" s="10">
        <f>+'Master Input'!AY27</f>
        <v>0</v>
      </c>
      <c r="W28" s="10">
        <f>+'Master Input'!BF27</f>
        <v>6</v>
      </c>
      <c r="X28" s="10">
        <f>+'Master Input'!BG27</f>
        <v>90.56</v>
      </c>
      <c r="Y28" s="10">
        <f>+'Master Input'!BH27</f>
        <v>96.56</v>
      </c>
      <c r="Z28" s="28">
        <f t="shared" si="1"/>
        <v>7.575757575757572</v>
      </c>
    </row>
    <row r="29" spans="1:26" ht="12.75">
      <c r="A29" t="str">
        <f>+'Start List Day 1'!D30</f>
        <v>K1</v>
      </c>
      <c r="B29">
        <f>+'Start List Day 1'!A30</f>
        <v>8</v>
      </c>
      <c r="C29" t="str">
        <f>+'Start List Day 1'!B30</f>
        <v>Christopher McTaggart</v>
      </c>
      <c r="D29" s="10">
        <f>+'Master Input'!AG28</f>
        <v>0</v>
      </c>
      <c r="E29" s="10">
        <f>+'Master Input'!AH28</f>
        <v>0</v>
      </c>
      <c r="F29" s="10">
        <f>+'Master Input'!AI28</f>
        <v>0</v>
      </c>
      <c r="G29" s="10">
        <f>+'Master Input'!AJ28</f>
        <v>0</v>
      </c>
      <c r="H29" s="10">
        <f>+'Master Input'!AK28</f>
        <v>0</v>
      </c>
      <c r="I29" s="10">
        <f>+'Master Input'!AL28</f>
        <v>0</v>
      </c>
      <c r="J29" s="10">
        <f>+'Master Input'!AM28</f>
        <v>0</v>
      </c>
      <c r="K29" s="10">
        <f>+'Master Input'!AN28</f>
        <v>0</v>
      </c>
      <c r="L29" s="10">
        <f>+'Master Input'!AO28</f>
        <v>0</v>
      </c>
      <c r="M29" s="10">
        <f>+'Master Input'!AP28</f>
        <v>0</v>
      </c>
      <c r="N29" s="10">
        <f>+'Master Input'!AQ28</f>
        <v>0</v>
      </c>
      <c r="O29" s="10">
        <f>+'Master Input'!AR28</f>
        <v>0</v>
      </c>
      <c r="P29" s="10">
        <f>+'Master Input'!AS28</f>
        <v>0</v>
      </c>
      <c r="Q29" s="10">
        <f>+'Master Input'!AT28</f>
        <v>0</v>
      </c>
      <c r="R29" s="10">
        <f>+'Master Input'!AU28</f>
        <v>0</v>
      </c>
      <c r="S29" s="10">
        <f>+'Master Input'!AV28</f>
        <v>0</v>
      </c>
      <c r="T29" s="10">
        <f>+'Master Input'!AW28</f>
        <v>0</v>
      </c>
      <c r="U29" s="10">
        <f>+'Master Input'!AX28</f>
        <v>2</v>
      </c>
      <c r="V29" s="10">
        <f>+'Master Input'!AY28</f>
        <v>0</v>
      </c>
      <c r="W29" s="10">
        <f>+'Master Input'!BF28</f>
        <v>2</v>
      </c>
      <c r="X29" s="10">
        <f>+'Master Input'!BG28</f>
        <v>95.1</v>
      </c>
      <c r="Y29" s="10">
        <f>+'Master Input'!BH28</f>
        <v>97.1</v>
      </c>
      <c r="Z29" s="28">
        <f t="shared" si="1"/>
        <v>8.17736185383243</v>
      </c>
    </row>
    <row r="30" spans="1:26" ht="12.75">
      <c r="A30" t="str">
        <f>+'Start List Day 1'!D31</f>
        <v>K1</v>
      </c>
      <c r="B30">
        <f>+'Start List Day 1'!A31</f>
        <v>7</v>
      </c>
      <c r="C30" t="str">
        <f>+'Start List Day 1'!B31</f>
        <v>Michael Tayler</v>
      </c>
      <c r="D30" s="10">
        <f>+'Master Input'!AG29</f>
        <v>0</v>
      </c>
      <c r="E30" s="10">
        <f>+'Master Input'!AH29</f>
        <v>0</v>
      </c>
      <c r="F30" s="10">
        <f>+'Master Input'!AI29</f>
        <v>0</v>
      </c>
      <c r="G30" s="10">
        <f>+'Master Input'!AJ29</f>
        <v>0</v>
      </c>
      <c r="H30" s="10">
        <f>+'Master Input'!AK29</f>
        <v>0</v>
      </c>
      <c r="I30" s="10">
        <f>+'Master Input'!AL29</f>
        <v>0</v>
      </c>
      <c r="J30" s="10">
        <f>+'Master Input'!AM29</f>
        <v>0</v>
      </c>
      <c r="K30" s="10">
        <f>+'Master Input'!AN29</f>
        <v>0</v>
      </c>
      <c r="L30" s="10">
        <f>+'Master Input'!AO29</f>
        <v>0</v>
      </c>
      <c r="M30" s="10">
        <f>+'Master Input'!AP29</f>
        <v>0</v>
      </c>
      <c r="N30" s="10">
        <f>+'Master Input'!AQ29</f>
        <v>0</v>
      </c>
      <c r="O30" s="10">
        <f>+'Master Input'!AR29</f>
        <v>0</v>
      </c>
      <c r="P30" s="10">
        <f>+'Master Input'!AS29</f>
        <v>0</v>
      </c>
      <c r="Q30" s="10">
        <f>+'Master Input'!AT29</f>
        <v>0</v>
      </c>
      <c r="R30" s="10">
        <f>+'Master Input'!AU29</f>
        <v>0</v>
      </c>
      <c r="S30" s="10">
        <f>+'Master Input'!AV29</f>
        <v>0</v>
      </c>
      <c r="T30" s="10">
        <f>+'Master Input'!AW29</f>
        <v>0</v>
      </c>
      <c r="U30" s="10">
        <f>+'Master Input'!AX29</f>
        <v>0</v>
      </c>
      <c r="V30" s="10">
        <f>+'Master Input'!AY29</f>
        <v>0</v>
      </c>
      <c r="W30" s="10">
        <f>+'Master Input'!BF29</f>
        <v>0</v>
      </c>
      <c r="X30" s="10">
        <f>+'Master Input'!BG29</f>
        <v>93.93</v>
      </c>
      <c r="Y30" s="10">
        <f>+'Master Input'!BH29</f>
        <v>93.93</v>
      </c>
      <c r="Z30" s="28">
        <f t="shared" si="1"/>
        <v>4.645721925133691</v>
      </c>
    </row>
    <row r="31" spans="1:26" ht="12.75">
      <c r="A31" t="str">
        <f>+'Start List Day 1'!D32</f>
        <v>K1</v>
      </c>
      <c r="B31">
        <f>+'Start List Day 1'!A32</f>
        <v>6</v>
      </c>
      <c r="C31" t="str">
        <f>+'Start List Day 1'!B32</f>
        <v>Paul Manning-Hunter</v>
      </c>
      <c r="D31" s="10">
        <f>+'Master Input'!AG30</f>
        <v>0</v>
      </c>
      <c r="E31" s="10">
        <f>+'Master Input'!AH30</f>
        <v>0</v>
      </c>
      <c r="F31" s="10">
        <f>+'Master Input'!AI30</f>
        <v>0</v>
      </c>
      <c r="G31" s="10">
        <f>+'Master Input'!AJ30</f>
        <v>0</v>
      </c>
      <c r="H31" s="10">
        <f>+'Master Input'!AK30</f>
        <v>0</v>
      </c>
      <c r="I31" s="10">
        <f>+'Master Input'!AL30</f>
        <v>0</v>
      </c>
      <c r="J31" s="10">
        <f>+'Master Input'!AM30</f>
        <v>0</v>
      </c>
      <c r="K31" s="10">
        <f>+'Master Input'!AN30</f>
        <v>0</v>
      </c>
      <c r="L31" s="10">
        <f>+'Master Input'!AO30</f>
        <v>0</v>
      </c>
      <c r="M31" s="10">
        <f>+'Master Input'!AP30</f>
        <v>0</v>
      </c>
      <c r="N31" s="10">
        <f>+'Master Input'!AQ30</f>
        <v>0</v>
      </c>
      <c r="O31" s="10">
        <f>+'Master Input'!AR30</f>
        <v>0</v>
      </c>
      <c r="P31" s="10">
        <f>+'Master Input'!AS30</f>
        <v>0</v>
      </c>
      <c r="Q31" s="10">
        <f>+'Master Input'!AT30</f>
        <v>0</v>
      </c>
      <c r="R31" s="10">
        <f>+'Master Input'!AU30</f>
        <v>0</v>
      </c>
      <c r="S31" s="10">
        <f>+'Master Input'!AV30</f>
        <v>0</v>
      </c>
      <c r="T31" s="10">
        <f>+'Master Input'!AW30</f>
        <v>0</v>
      </c>
      <c r="U31" s="10">
        <f>+'Master Input'!AX30</f>
        <v>0</v>
      </c>
      <c r="V31" s="10">
        <f>+'Master Input'!AY30</f>
        <v>0</v>
      </c>
      <c r="W31" s="10">
        <f>+'Master Input'!BF30</f>
        <v>0</v>
      </c>
      <c r="X31" s="10">
        <f>+'Master Input'!BG30</f>
        <v>93.75</v>
      </c>
      <c r="Y31" s="10">
        <f>+'Master Input'!BH30</f>
        <v>93.75</v>
      </c>
      <c r="Z31" s="28">
        <f t="shared" si="1"/>
        <v>4.445187165775395</v>
      </c>
    </row>
    <row r="32" spans="1:26" ht="12.75">
      <c r="A32" t="str">
        <f>+'Start List Day 1'!D33</f>
        <v>K1</v>
      </c>
      <c r="B32">
        <f>+'Start List Day 1'!A33</f>
        <v>5</v>
      </c>
      <c r="C32" t="str">
        <f>+'Start List Day 1'!B33</f>
        <v>Pierre Levesque</v>
      </c>
      <c r="D32" s="10">
        <f>+'Master Input'!AG31</f>
        <v>0</v>
      </c>
      <c r="E32" s="10">
        <f>+'Master Input'!AH31</f>
        <v>0</v>
      </c>
      <c r="F32" s="10">
        <f>+'Master Input'!AI31</f>
        <v>0</v>
      </c>
      <c r="G32" s="10">
        <f>+'Master Input'!AJ31</f>
        <v>0</v>
      </c>
      <c r="H32" s="10">
        <f>+'Master Input'!AK31</f>
        <v>0</v>
      </c>
      <c r="I32" s="10">
        <f>+'Master Input'!AL31</f>
        <v>0</v>
      </c>
      <c r="J32" s="10">
        <f>+'Master Input'!AM31</f>
        <v>0</v>
      </c>
      <c r="K32" s="10">
        <f>+'Master Input'!AN31</f>
        <v>0</v>
      </c>
      <c r="L32" s="10">
        <f>+'Master Input'!AO31</f>
        <v>0</v>
      </c>
      <c r="M32" s="10">
        <f>+'Master Input'!AP31</f>
        <v>0</v>
      </c>
      <c r="N32" s="10">
        <f>+'Master Input'!AQ31</f>
        <v>0</v>
      </c>
      <c r="O32" s="10">
        <f>+'Master Input'!AR31</f>
        <v>0</v>
      </c>
      <c r="P32" s="10">
        <f>+'Master Input'!AS31</f>
        <v>0</v>
      </c>
      <c r="Q32" s="10">
        <f>+'Master Input'!AT31</f>
        <v>0</v>
      </c>
      <c r="R32" s="10">
        <f>+'Master Input'!AU31</f>
        <v>0</v>
      </c>
      <c r="S32" s="10">
        <f>+'Master Input'!AV31</f>
        <v>0</v>
      </c>
      <c r="T32" s="10">
        <f>+'Master Input'!AW31</f>
        <v>0</v>
      </c>
      <c r="U32" s="10">
        <f>+'Master Input'!AX31</f>
        <v>0</v>
      </c>
      <c r="V32" s="10">
        <f>+'Master Input'!AY31</f>
        <v>0</v>
      </c>
      <c r="W32" s="10">
        <f>+'Master Input'!BF31</f>
        <v>0</v>
      </c>
      <c r="X32" s="10">
        <f>+'Master Input'!BG31</f>
        <v>91.84</v>
      </c>
      <c r="Y32" s="10">
        <f>+'Master Input'!BH31</f>
        <v>91.84</v>
      </c>
      <c r="Z32" s="28">
        <f t="shared" si="1"/>
        <v>2.317290552584668</v>
      </c>
    </row>
    <row r="33" spans="1:26" ht="12.75">
      <c r="A33" t="str">
        <f>+'Start List Day 1'!D34</f>
        <v>K1</v>
      </c>
      <c r="B33">
        <f>+'Start List Day 1'!A34</f>
        <v>4</v>
      </c>
      <c r="C33" t="str">
        <f>+'Start List Day 1'!B34</f>
        <v>Nathan Davis</v>
      </c>
      <c r="D33" s="10">
        <f>+'Master Input'!AG32</f>
        <v>0</v>
      </c>
      <c r="E33" s="10">
        <f>+'Master Input'!AH32</f>
        <v>0</v>
      </c>
      <c r="F33" s="10">
        <f>+'Master Input'!AI32</f>
        <v>0</v>
      </c>
      <c r="G33" s="10">
        <f>+'Master Input'!AJ32</f>
        <v>0</v>
      </c>
      <c r="H33" s="10">
        <f>+'Master Input'!AK32</f>
        <v>0</v>
      </c>
      <c r="I33" s="10">
        <f>+'Master Input'!AL32</f>
        <v>0</v>
      </c>
      <c r="J33" s="10">
        <f>+'Master Input'!AM32</f>
        <v>0</v>
      </c>
      <c r="K33" s="10">
        <f>+'Master Input'!AN32</f>
        <v>0</v>
      </c>
      <c r="L33" s="10">
        <f>+'Master Input'!AO32</f>
        <v>0</v>
      </c>
      <c r="M33" s="10">
        <f>+'Master Input'!AP32</f>
        <v>0</v>
      </c>
      <c r="N33" s="10">
        <f>+'Master Input'!AQ32</f>
        <v>0</v>
      </c>
      <c r="O33" s="10">
        <f>+'Master Input'!AR32</f>
        <v>0</v>
      </c>
      <c r="P33" s="10">
        <f>+'Master Input'!AS32</f>
        <v>0</v>
      </c>
      <c r="Q33" s="10">
        <f>+'Master Input'!AT32</f>
        <v>0</v>
      </c>
      <c r="R33" s="10">
        <f>+'Master Input'!AU32</f>
        <v>0</v>
      </c>
      <c r="S33" s="10">
        <f>+'Master Input'!AV32</f>
        <v>0</v>
      </c>
      <c r="T33" s="10">
        <f>+'Master Input'!AW32</f>
        <v>0</v>
      </c>
      <c r="U33" s="10">
        <f>+'Master Input'!AX32</f>
        <v>0</v>
      </c>
      <c r="V33" s="10">
        <f>+'Master Input'!AY32</f>
        <v>0</v>
      </c>
      <c r="W33" s="10">
        <f>+'Master Input'!BF32</f>
        <v>0</v>
      </c>
      <c r="X33" s="10">
        <f>+'Master Input'!BG32</f>
        <v>91.4</v>
      </c>
      <c r="Y33" s="10">
        <f>+'Master Input'!BH32</f>
        <v>91.4</v>
      </c>
      <c r="Z33" s="28">
        <f t="shared" si="1"/>
        <v>1.8270944741532982</v>
      </c>
    </row>
    <row r="34" spans="1:26" ht="12.75">
      <c r="A34" t="str">
        <f>+'Start List Day 1'!D35</f>
        <v>K1</v>
      </c>
      <c r="B34">
        <f>+'Start List Day 1'!A35</f>
        <v>3</v>
      </c>
      <c r="C34" t="str">
        <f>+'Start List Day 1'!B35</f>
        <v>Ben Hayward</v>
      </c>
      <c r="D34" s="10">
        <f>+'Master Input'!AG33</f>
        <v>0</v>
      </c>
      <c r="E34" s="10">
        <f>+'Master Input'!AH33</f>
        <v>0</v>
      </c>
      <c r="F34" s="10">
        <f>+'Master Input'!AI33</f>
        <v>0</v>
      </c>
      <c r="G34" s="10">
        <f>+'Master Input'!AJ33</f>
        <v>0</v>
      </c>
      <c r="H34" s="10">
        <f>+'Master Input'!AK33</f>
        <v>0</v>
      </c>
      <c r="I34" s="10">
        <f>+'Master Input'!AL33</f>
        <v>0</v>
      </c>
      <c r="J34" s="10">
        <f>+'Master Input'!AM33</f>
        <v>0</v>
      </c>
      <c r="K34" s="10">
        <f>+'Master Input'!AN33</f>
        <v>0</v>
      </c>
      <c r="L34" s="10">
        <f>+'Master Input'!AO33</f>
        <v>0</v>
      </c>
      <c r="M34" s="10">
        <f>+'Master Input'!AP33</f>
        <v>0</v>
      </c>
      <c r="N34" s="10">
        <f>+'Master Input'!AQ33</f>
        <v>0</v>
      </c>
      <c r="O34" s="10">
        <f>+'Master Input'!AR33</f>
        <v>0</v>
      </c>
      <c r="P34" s="10">
        <f>+'Master Input'!AS33</f>
        <v>0</v>
      </c>
      <c r="Q34" s="10">
        <f>+'Master Input'!AT33</f>
        <v>0</v>
      </c>
      <c r="R34" s="10">
        <f>+'Master Input'!AU33</f>
        <v>0</v>
      </c>
      <c r="S34" s="10">
        <f>+'Master Input'!AV33</f>
        <v>0</v>
      </c>
      <c r="T34" s="10">
        <f>+'Master Input'!AW33</f>
        <v>0</v>
      </c>
      <c r="U34" s="10">
        <f>+'Master Input'!AX33</f>
        <v>0</v>
      </c>
      <c r="V34" s="10">
        <f>+'Master Input'!AY33</f>
        <v>0</v>
      </c>
      <c r="W34" s="10">
        <f>+'Master Input'!BF33</f>
        <v>0</v>
      </c>
      <c r="X34" s="10">
        <f>+'Master Input'!BG33</f>
        <v>91.77</v>
      </c>
      <c r="Y34" s="10">
        <f>+'Master Input'!BH33</f>
        <v>91.77</v>
      </c>
      <c r="Z34" s="28">
        <f t="shared" si="1"/>
        <v>2.2393048128342143</v>
      </c>
    </row>
    <row r="35" spans="1:26" ht="12.75">
      <c r="A35" t="str">
        <f>+'Start List Day 1'!D36</f>
        <v>K1</v>
      </c>
      <c r="B35">
        <f>+'Start List Day 1'!A36</f>
        <v>2</v>
      </c>
      <c r="C35" t="str">
        <f>+'Start List Day 1'!B36</f>
        <v>John Hastings</v>
      </c>
      <c r="D35" s="10">
        <f>+'Master Input'!AG34</f>
        <v>0</v>
      </c>
      <c r="E35" s="10">
        <f>+'Master Input'!AH34</f>
        <v>0</v>
      </c>
      <c r="F35" s="10">
        <f>+'Master Input'!AI34</f>
        <v>0</v>
      </c>
      <c r="G35" s="10">
        <f>+'Master Input'!AJ34</f>
        <v>0</v>
      </c>
      <c r="H35" s="10">
        <f>+'Master Input'!AK34</f>
        <v>0</v>
      </c>
      <c r="I35" s="10">
        <f>+'Master Input'!AL34</f>
        <v>0</v>
      </c>
      <c r="J35" s="10">
        <f>+'Master Input'!AM34</f>
        <v>0</v>
      </c>
      <c r="K35" s="10">
        <f>+'Master Input'!AN34</f>
        <v>0</v>
      </c>
      <c r="L35" s="10">
        <f>+'Master Input'!AO34</f>
        <v>0</v>
      </c>
      <c r="M35" s="10">
        <f>+'Master Input'!AP34</f>
        <v>0</v>
      </c>
      <c r="N35" s="10">
        <f>+'Master Input'!AQ34</f>
        <v>0</v>
      </c>
      <c r="O35" s="10">
        <f>+'Master Input'!AR34</f>
        <v>0</v>
      </c>
      <c r="P35" s="10">
        <f>+'Master Input'!AS34</f>
        <v>0</v>
      </c>
      <c r="Q35" s="10">
        <f>+'Master Input'!AT34</f>
        <v>0</v>
      </c>
      <c r="R35" s="10">
        <f>+'Master Input'!AU34</f>
        <v>0</v>
      </c>
      <c r="S35" s="10">
        <f>+'Master Input'!AV34</f>
        <v>0</v>
      </c>
      <c r="T35" s="10">
        <f>+'Master Input'!AW34</f>
        <v>0</v>
      </c>
      <c r="U35" s="10">
        <f>+'Master Input'!AX34</f>
        <v>0</v>
      </c>
      <c r="V35" s="10">
        <f>+'Master Input'!AY34</f>
        <v>0</v>
      </c>
      <c r="W35" s="10">
        <f>+'Master Input'!BF34</f>
        <v>0</v>
      </c>
      <c r="X35" s="10">
        <f>+'Master Input'!BG34</f>
        <v>89.76</v>
      </c>
      <c r="Y35" s="10">
        <f>+'Master Input'!BH34</f>
        <v>89.76</v>
      </c>
      <c r="Z35" s="28">
        <f t="shared" si="1"/>
        <v>0</v>
      </c>
    </row>
    <row r="36" spans="1:26" ht="12.75">
      <c r="A36" t="str">
        <f>+'Start List Day 1'!D37</f>
        <v>K1</v>
      </c>
      <c r="B36">
        <f>+'Start List Day 1'!A37</f>
        <v>1</v>
      </c>
      <c r="C36" t="str">
        <f>+'Start List Day 1'!B37</f>
        <v>David Ford</v>
      </c>
      <c r="D36" s="10">
        <f>+'Master Input'!AG35</f>
        <v>0</v>
      </c>
      <c r="E36" s="10">
        <f>+'Master Input'!AH35</f>
        <v>0</v>
      </c>
      <c r="F36" s="10">
        <f>+'Master Input'!AI35</f>
        <v>0</v>
      </c>
      <c r="G36" s="10">
        <f>+'Master Input'!AJ35</f>
        <v>0</v>
      </c>
      <c r="H36" s="10">
        <f>+'Master Input'!AK35</f>
        <v>0</v>
      </c>
      <c r="I36" s="10">
        <f>+'Master Input'!AL35</f>
        <v>0</v>
      </c>
      <c r="J36" s="10">
        <f>+'Master Input'!AM35</f>
        <v>0</v>
      </c>
      <c r="K36" s="10">
        <f>+'Master Input'!AN35</f>
        <v>0</v>
      </c>
      <c r="L36" s="10">
        <f>+'Master Input'!AO35</f>
        <v>0</v>
      </c>
      <c r="M36" s="10">
        <f>+'Master Input'!AP35</f>
        <v>0</v>
      </c>
      <c r="N36" s="10">
        <f>+'Master Input'!AQ35</f>
        <v>0</v>
      </c>
      <c r="O36" s="10">
        <f>+'Master Input'!AR35</f>
        <v>0</v>
      </c>
      <c r="P36" s="10">
        <f>+'Master Input'!AS35</f>
        <v>0</v>
      </c>
      <c r="Q36" s="10">
        <f>+'Master Input'!AT35</f>
        <v>0</v>
      </c>
      <c r="R36" s="10">
        <f>+'Master Input'!AU35</f>
        <v>0</v>
      </c>
      <c r="S36" s="10">
        <f>+'Master Input'!AV35</f>
        <v>0</v>
      </c>
      <c r="T36" s="10">
        <f>+'Master Input'!AW35</f>
        <v>0</v>
      </c>
      <c r="U36" s="10">
        <f>+'Master Input'!AX35</f>
        <v>0</v>
      </c>
      <c r="V36" s="10">
        <f>+'Master Input'!AY35</f>
        <v>0</v>
      </c>
      <c r="W36" s="10">
        <f>+'Master Input'!BF35</f>
        <v>0</v>
      </c>
      <c r="X36" s="10">
        <f>+'Master Input'!BG35</f>
        <v>91.45</v>
      </c>
      <c r="Y36" s="10">
        <f>+'Master Input'!BH35</f>
        <v>91.45</v>
      </c>
      <c r="Z36" s="28">
        <f t="shared" si="1"/>
        <v>1.882798573975042</v>
      </c>
    </row>
  </sheetData>
  <printOptions/>
  <pageMargins left="0.7500000000000001" right="0.7500000000000001" top="1" bottom="1" header="0.5" footer="0.5"/>
  <pageSetup fitToHeight="1" fitToWidth="1" orientation="landscape" paperSize="9" scale="96"/>
  <headerFooter alignWithMargins="0">
    <oddHeader>&amp;C&amp;"Verdana,Bold"&amp;14Canadian National
Senior Team Trials
&amp;"Verdana,Regular"&amp;10May 22 2010
&amp;"Verdana,Bold"&amp;14
&amp;12Race 2 Results
&amp;R&amp;G</oddHeader>
    <oddFooter>&amp;L&amp;G&amp;C&amp;G&amp;R&amp;G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44"/>
  <sheetViews>
    <sheetView workbookViewId="0" topLeftCell="A2">
      <selection activeCell="N8" sqref="N8:N38"/>
    </sheetView>
  </sheetViews>
  <sheetFormatPr defaultColWidth="11.00390625" defaultRowHeight="12.75"/>
  <cols>
    <col min="1" max="1" width="5.625" style="0" customWidth="1"/>
    <col min="2" max="2" width="6.00390625" style="0" customWidth="1"/>
    <col min="3" max="3" width="21.00390625" style="0" customWidth="1"/>
    <col min="4" max="4" width="6.00390625" style="0" customWidth="1"/>
    <col min="5" max="5" width="2.75390625" style="0" customWidth="1"/>
    <col min="6" max="6" width="5.75390625" style="0" customWidth="1"/>
    <col min="7" max="7" width="7.75390625" style="0" customWidth="1"/>
    <col min="8" max="9" width="7.375" style="0" customWidth="1"/>
    <col min="10" max="10" width="2.75390625" style="0" customWidth="1"/>
    <col min="11" max="11" width="5.25390625" style="0" customWidth="1"/>
    <col min="12" max="12" width="7.75390625" style="0" customWidth="1"/>
    <col min="13" max="13" width="7.625" style="0" customWidth="1"/>
    <col min="14" max="14" width="7.375" style="0" customWidth="1"/>
    <col min="15" max="16" width="2.75390625" style="0" customWidth="1"/>
    <col min="17" max="17" width="8.375" style="0" customWidth="1"/>
    <col min="18" max="18" width="8.625" style="0" customWidth="1"/>
    <col min="19" max="19" width="5.625" style="0" customWidth="1"/>
  </cols>
  <sheetData>
    <row r="7" spans="6:19" ht="12.75">
      <c r="F7" s="31" t="s">
        <v>24</v>
      </c>
      <c r="G7" s="32"/>
      <c r="H7" s="32"/>
      <c r="I7" s="32"/>
      <c r="K7" s="31" t="s">
        <v>25</v>
      </c>
      <c r="L7" s="32"/>
      <c r="M7" s="32"/>
      <c r="N7" s="32"/>
      <c r="Q7" s="31" t="s">
        <v>77</v>
      </c>
      <c r="R7" s="31"/>
      <c r="S7" s="31"/>
    </row>
    <row r="8" spans="1:23" ht="25.5">
      <c r="A8" s="3" t="s">
        <v>44</v>
      </c>
      <c r="B8" s="3" t="s">
        <v>56</v>
      </c>
      <c r="C8" s="6" t="s">
        <v>45</v>
      </c>
      <c r="D8" s="6" t="s">
        <v>55</v>
      </c>
      <c r="E8" s="3"/>
      <c r="F8" s="13" t="s">
        <v>54</v>
      </c>
      <c r="G8" s="14" t="s">
        <v>47</v>
      </c>
      <c r="H8" s="13" t="s">
        <v>48</v>
      </c>
      <c r="I8" s="13" t="s">
        <v>63</v>
      </c>
      <c r="J8" s="3"/>
      <c r="K8" s="13" t="s">
        <v>54</v>
      </c>
      <c r="L8" s="14" t="s">
        <v>47</v>
      </c>
      <c r="M8" s="13" t="s">
        <v>48</v>
      </c>
      <c r="N8" s="13" t="s">
        <v>64</v>
      </c>
      <c r="O8" s="3"/>
      <c r="P8" s="3"/>
      <c r="Q8" s="13" t="s">
        <v>75</v>
      </c>
      <c r="R8" s="16" t="s">
        <v>71</v>
      </c>
      <c r="S8" s="13" t="s">
        <v>72</v>
      </c>
      <c r="U8" t="s">
        <v>69</v>
      </c>
      <c r="W8" t="s">
        <v>70</v>
      </c>
    </row>
    <row r="9" spans="1:23" ht="12.75">
      <c r="A9" t="str">
        <f>+'Start List Day 1'!D8</f>
        <v>C1</v>
      </c>
      <c r="B9" t="str">
        <f>+'Start List Day 1'!E8</f>
        <v>Senior</v>
      </c>
      <c r="C9" t="str">
        <f>+'Start List Day 1'!B8</f>
        <v>Vincent Osborne</v>
      </c>
      <c r="D9" t="str">
        <f>+'Start List Day 1'!C8</f>
        <v>AB</v>
      </c>
      <c r="F9" s="10">
        <f>+'Master Input'!AC6</f>
        <v>6</v>
      </c>
      <c r="G9" s="18">
        <f>+'Master Input'!AD6</f>
        <v>135.03</v>
      </c>
      <c r="H9" s="18">
        <f>+'Master Input'!AE6</f>
        <v>141.03</v>
      </c>
      <c r="I9" s="18">
        <f>+(H9-U9)/U9*100</f>
        <v>54.09746503496504</v>
      </c>
      <c r="K9" s="10">
        <f>+'Master Input'!BF6</f>
        <v>106</v>
      </c>
      <c r="L9" s="18">
        <f>+'Master Input'!BG6</f>
        <v>132.89</v>
      </c>
      <c r="M9" s="18">
        <f>+'Master Input'!BH6</f>
        <v>238.89</v>
      </c>
      <c r="N9" s="18">
        <f aca="true" t="shared" si="0" ref="N9:N38">+(M9-W9)/W9*100</f>
        <v>166.14304812834223</v>
      </c>
      <c r="Q9" s="18">
        <f aca="true" t="shared" si="1" ref="Q9:Q38">MIN(I9,N9)</f>
        <v>54.09746503496504</v>
      </c>
      <c r="R9" s="18">
        <f aca="true" t="shared" si="2" ref="R9:R38">(I9+N9)/2</f>
        <v>110.12025658165363</v>
      </c>
      <c r="S9" s="21">
        <f>RANK(R9,R9:R38,1)</f>
        <v>23</v>
      </c>
      <c r="U9">
        <v>91.52</v>
      </c>
      <c r="W9">
        <v>89.76</v>
      </c>
    </row>
    <row r="10" spans="1:23" ht="12.75">
      <c r="A10" t="str">
        <f>+'Start List Day 1'!D9</f>
        <v>C1</v>
      </c>
      <c r="B10" t="str">
        <f>+'Start List Day 1'!E9</f>
        <v>Senior</v>
      </c>
      <c r="C10" t="str">
        <f>+'Start List Day 1'!B9</f>
        <v>Cameron Smedley</v>
      </c>
      <c r="D10" t="str">
        <f>+'Start List Day 1'!C9</f>
        <v>ON</v>
      </c>
      <c r="F10" s="10">
        <f>+'Master Input'!AC7</f>
        <v>2</v>
      </c>
      <c r="G10" s="18">
        <f>+'Master Input'!AD7</f>
        <v>102.16</v>
      </c>
      <c r="H10" s="18">
        <f>+'Master Input'!AE7</f>
        <v>104.16</v>
      </c>
      <c r="I10" s="18">
        <f aca="true" t="shared" si="3" ref="I10:I38">+(H10-U10)/U10*100</f>
        <v>13.811188811188813</v>
      </c>
      <c r="K10" s="10">
        <f>+'Master Input'!BF7</f>
        <v>6</v>
      </c>
      <c r="L10" s="18">
        <f>+'Master Input'!BG7</f>
        <v>97.85</v>
      </c>
      <c r="M10" s="18">
        <f>+'Master Input'!BH7</f>
        <v>103.85</v>
      </c>
      <c r="N10" s="18">
        <f t="shared" si="0"/>
        <v>15.697415329768258</v>
      </c>
      <c r="Q10" s="18">
        <f t="shared" si="1"/>
        <v>13.811188811188813</v>
      </c>
      <c r="R10" s="18">
        <f t="shared" si="2"/>
        <v>14.754302070478536</v>
      </c>
      <c r="S10" s="21">
        <f>RANK(R10,R9:R38,1)</f>
        <v>10</v>
      </c>
      <c r="U10">
        <v>91.52</v>
      </c>
      <c r="W10">
        <v>89.76</v>
      </c>
    </row>
    <row r="11" spans="1:23" ht="12.75">
      <c r="A11" t="str">
        <f>+'Start List Day 1'!D10</f>
        <v>C1</v>
      </c>
      <c r="B11" t="str">
        <f>+'Start List Day 1'!E10</f>
        <v>Senior</v>
      </c>
      <c r="C11" t="str">
        <f>+'Start List Day 1'!B10</f>
        <v>Julian Potvin-Bernal</v>
      </c>
      <c r="D11" t="str">
        <f>+'Start List Day 1'!C10</f>
        <v>QC</v>
      </c>
      <c r="F11" s="10">
        <f>+'Master Input'!AC8</f>
        <v>2</v>
      </c>
      <c r="G11" s="18">
        <f>+'Master Input'!AD8</f>
        <v>98.8</v>
      </c>
      <c r="H11" s="18">
        <f>+'Master Input'!AE8</f>
        <v>100.8</v>
      </c>
      <c r="I11" s="18">
        <f t="shared" si="3"/>
        <v>10.139860139860142</v>
      </c>
      <c r="K11" s="10">
        <f>+'Master Input'!BF8</f>
        <v>4</v>
      </c>
      <c r="L11" s="18">
        <f>+'Master Input'!BG8</f>
        <v>102.48</v>
      </c>
      <c r="M11" s="18">
        <f>+'Master Input'!BH8</f>
        <v>106.48</v>
      </c>
      <c r="N11" s="18">
        <f t="shared" si="0"/>
        <v>18.627450980392155</v>
      </c>
      <c r="Q11" s="18">
        <f t="shared" si="1"/>
        <v>10.139860139860142</v>
      </c>
      <c r="R11" s="18">
        <f t="shared" si="2"/>
        <v>14.383655560126147</v>
      </c>
      <c r="S11" s="21">
        <f>RANK(R11,R9:R38,1)</f>
        <v>9</v>
      </c>
      <c r="U11">
        <v>91.52</v>
      </c>
      <c r="W11">
        <v>89.76</v>
      </c>
    </row>
    <row r="12" spans="21:23" ht="12.75">
      <c r="U12">
        <v>91.52</v>
      </c>
      <c r="W12">
        <v>89.76</v>
      </c>
    </row>
    <row r="13" spans="1:23" ht="12.75">
      <c r="A13" t="str">
        <f>+'Start List Day 1'!D12</f>
        <v>C1W</v>
      </c>
      <c r="B13" t="str">
        <f>+'Start List Day 1'!E12</f>
        <v>Senior</v>
      </c>
      <c r="C13" t="str">
        <f>+'Start List Day 1'!B12</f>
        <v>Sindy Audet</v>
      </c>
      <c r="D13" t="str">
        <f>+'Start List Day 1'!C12</f>
        <v>QC</v>
      </c>
      <c r="F13" s="10">
        <f>+'Master Input'!AC10</f>
        <v>104</v>
      </c>
      <c r="G13" s="18">
        <f>+'Master Input'!AD10</f>
        <v>195.63</v>
      </c>
      <c r="H13" s="18">
        <f>+'Master Input'!AE10</f>
        <v>299.63</v>
      </c>
      <c r="I13" s="18">
        <f t="shared" si="3"/>
        <v>227.39291958041957</v>
      </c>
      <c r="K13" s="10">
        <f>+'Master Input'!BF10</f>
        <v>54</v>
      </c>
      <c r="L13" s="18">
        <f>+'Master Input'!BG10</f>
        <v>175.25</v>
      </c>
      <c r="M13" s="18">
        <f>+'Master Input'!BH10</f>
        <v>229.25</v>
      </c>
      <c r="N13" s="18">
        <f t="shared" si="0"/>
        <v>155.40329768270945</v>
      </c>
      <c r="Q13" s="18">
        <f t="shared" si="1"/>
        <v>155.40329768270945</v>
      </c>
      <c r="R13" s="18">
        <f t="shared" si="2"/>
        <v>191.39810863156453</v>
      </c>
      <c r="S13" s="21">
        <f>RANK(R13,R9:R38,1)</f>
        <v>25</v>
      </c>
      <c r="U13">
        <v>91.52</v>
      </c>
      <c r="W13">
        <v>89.76</v>
      </c>
    </row>
    <row r="14" spans="21:23" ht="12.75">
      <c r="U14">
        <v>91.52</v>
      </c>
      <c r="W14">
        <v>89.76</v>
      </c>
    </row>
    <row r="15" spans="1:23" ht="12.75">
      <c r="A15" t="str">
        <f>+'Start List Day 1'!D14</f>
        <v>C2</v>
      </c>
      <c r="B15" t="str">
        <f>+'Start List Day 1'!E14</f>
        <v>Senior</v>
      </c>
      <c r="C15" t="str">
        <f>+'Start List Day 1'!B14</f>
        <v>D.Purcell/T.Purcell</v>
      </c>
      <c r="D15" t="str">
        <f>+'Start List Day 1'!C14</f>
        <v>AB</v>
      </c>
      <c r="F15" s="10">
        <f>+'Master Input'!AC12</f>
        <v>8</v>
      </c>
      <c r="G15" s="18">
        <f>+'Master Input'!AD12</f>
        <v>118.7</v>
      </c>
      <c r="H15" s="18">
        <f>+'Master Input'!AE12</f>
        <v>126.7</v>
      </c>
      <c r="I15" s="18">
        <f t="shared" si="3"/>
        <v>38.43968531468532</v>
      </c>
      <c r="K15" s="10">
        <f>+'Master Input'!BF12</f>
        <v>0</v>
      </c>
      <c r="L15" s="18">
        <f>+'Master Input'!BG12</f>
        <v>114.97</v>
      </c>
      <c r="M15" s="18">
        <f>+'Master Input'!BH12</f>
        <v>114.97</v>
      </c>
      <c r="N15" s="18">
        <f t="shared" si="0"/>
        <v>28.08600713012477</v>
      </c>
      <c r="Q15" s="18">
        <f t="shared" si="1"/>
        <v>28.08600713012477</v>
      </c>
      <c r="R15" s="18">
        <f t="shared" si="2"/>
        <v>33.262846222405045</v>
      </c>
      <c r="S15" s="21">
        <f>RANK(R15,R9:R38,1)</f>
        <v>15</v>
      </c>
      <c r="U15">
        <v>91.52</v>
      </c>
      <c r="W15">
        <v>89.76</v>
      </c>
    </row>
    <row r="16" spans="1:23" ht="12.75">
      <c r="A16" t="str">
        <f>+'Start List Day 1'!D15</f>
        <v>C2</v>
      </c>
      <c r="B16" t="str">
        <f>+'Start List Day 1'!E15</f>
        <v>Senior</v>
      </c>
      <c r="C16" t="str">
        <f>+'Start List Day 1'!B15</f>
        <v>A.Cutts/J.Cutts</v>
      </c>
      <c r="D16" t="str">
        <f>+'Start List Day 1'!C15</f>
        <v>ON</v>
      </c>
      <c r="F16" s="10">
        <f>+'Master Input'!AC13</f>
        <v>2</v>
      </c>
      <c r="G16" s="18">
        <f>+'Master Input'!AD13</f>
        <v>111.22</v>
      </c>
      <c r="H16" s="18">
        <f>+'Master Input'!AE13</f>
        <v>113.22</v>
      </c>
      <c r="I16" s="18">
        <f t="shared" si="3"/>
        <v>23.71066433566434</v>
      </c>
      <c r="K16" s="10">
        <f>+'Master Input'!BF13</f>
        <v>2</v>
      </c>
      <c r="L16" s="18">
        <f>+'Master Input'!BG13</f>
        <v>110.27</v>
      </c>
      <c r="M16" s="18">
        <f>+'Master Input'!BH13</f>
        <v>112.27</v>
      </c>
      <c r="N16" s="18">
        <f t="shared" si="0"/>
        <v>25.077985739750435</v>
      </c>
      <c r="Q16" s="18">
        <f t="shared" si="1"/>
        <v>23.71066433566434</v>
      </c>
      <c r="R16" s="18">
        <f t="shared" si="2"/>
        <v>24.39432503770739</v>
      </c>
      <c r="S16" s="21">
        <f>RANK(R16,R9:R38,1)</f>
        <v>12</v>
      </c>
      <c r="U16">
        <v>91.52</v>
      </c>
      <c r="W16">
        <v>89.76</v>
      </c>
    </row>
    <row r="17" spans="21:23" ht="12.75">
      <c r="U17">
        <v>91.52</v>
      </c>
      <c r="W17">
        <v>89.76</v>
      </c>
    </row>
    <row r="18" spans="1:23" ht="12.75">
      <c r="A18" t="str">
        <f>+'Start List Day 1'!D17</f>
        <v>K1W</v>
      </c>
      <c r="B18" t="str">
        <f>+'Start List Day 1'!E17</f>
        <v>Senior</v>
      </c>
      <c r="C18" t="str">
        <f>+'Start List Day 1'!B17</f>
        <v>Celeste Corkery</v>
      </c>
      <c r="D18" t="str">
        <f>+'Start List Day 1'!C17</f>
        <v>ON</v>
      </c>
      <c r="F18" s="10">
        <f>+'Master Input'!AC15</f>
        <v>204</v>
      </c>
      <c r="G18" s="18">
        <f>+'Master Input'!AD15</f>
        <v>141.64</v>
      </c>
      <c r="H18" s="18">
        <f>+'Master Input'!AE15</f>
        <v>345.64</v>
      </c>
      <c r="I18" s="18">
        <f t="shared" si="3"/>
        <v>277.6660839160839</v>
      </c>
      <c r="K18" s="10">
        <f>+'Master Input'!BF15</f>
        <v>8</v>
      </c>
      <c r="L18" s="18">
        <f>+'Master Input'!BG15</f>
        <v>144.34</v>
      </c>
      <c r="M18" s="18">
        <f>+'Master Input'!BH15</f>
        <v>152.34</v>
      </c>
      <c r="N18" s="18">
        <f t="shared" si="0"/>
        <v>69.7192513368984</v>
      </c>
      <c r="Q18" s="18">
        <f t="shared" si="1"/>
        <v>69.7192513368984</v>
      </c>
      <c r="R18" s="18">
        <f t="shared" si="2"/>
        <v>173.69266762649113</v>
      </c>
      <c r="S18" s="21">
        <f>RANK(R18,R9:R38,1)</f>
        <v>24</v>
      </c>
      <c r="U18">
        <v>91.52</v>
      </c>
      <c r="W18">
        <v>89.76</v>
      </c>
    </row>
    <row r="19" spans="1:23" ht="12.75">
      <c r="A19" t="str">
        <f>+'Start List Day 1'!D18</f>
        <v>K1W</v>
      </c>
      <c r="B19" t="str">
        <f>+'Start List Day 1'!E18</f>
        <v>Junior</v>
      </c>
      <c r="C19" t="str">
        <f>+'Start List Day 1'!B18</f>
        <v>Marissa Dederer</v>
      </c>
      <c r="D19" t="str">
        <f>+'Start List Day 1'!C18</f>
        <v>AB</v>
      </c>
      <c r="F19" s="10">
        <f>+'Master Input'!AC16</f>
        <v>50</v>
      </c>
      <c r="G19" s="18">
        <f>+'Master Input'!AD16</f>
        <v>129.39</v>
      </c>
      <c r="H19" s="18">
        <f>+'Master Input'!AE16</f>
        <v>179.39</v>
      </c>
      <c r="I19" s="18">
        <f t="shared" si="3"/>
        <v>96.0118006993007</v>
      </c>
      <c r="K19" s="10">
        <f>+'Master Input'!BF16</f>
        <v>2</v>
      </c>
      <c r="L19" s="18">
        <f>+'Master Input'!BG16</f>
        <v>123.43</v>
      </c>
      <c r="M19" s="18">
        <f>+'Master Input'!BH16</f>
        <v>125.43</v>
      </c>
      <c r="N19" s="18">
        <f t="shared" si="0"/>
        <v>39.73930481283423</v>
      </c>
      <c r="Q19" s="18">
        <f t="shared" si="1"/>
        <v>39.73930481283423</v>
      </c>
      <c r="R19" s="18">
        <f t="shared" si="2"/>
        <v>67.87555275606746</v>
      </c>
      <c r="S19" s="21">
        <f>RANK(R19,R9:R38,1)</f>
        <v>21</v>
      </c>
      <c r="U19">
        <v>91.52</v>
      </c>
      <c r="W19">
        <v>89.76</v>
      </c>
    </row>
    <row r="20" spans="1:23" ht="12.75">
      <c r="A20" t="str">
        <f>+'Start List Day 1'!D19</f>
        <v>K1W</v>
      </c>
      <c r="B20" t="str">
        <f>+'Start List Day 1'!E19</f>
        <v>Senior</v>
      </c>
      <c r="C20" t="str">
        <f>+'Start List Day 1'!B19</f>
        <v>Anna Williams</v>
      </c>
      <c r="D20" t="str">
        <f>+'Start List Day 1'!C19</f>
        <v>BC</v>
      </c>
      <c r="F20" s="10">
        <f>+'Master Input'!AC17</f>
        <v>4</v>
      </c>
      <c r="G20" s="18">
        <f>+'Master Input'!AD17</f>
        <v>999</v>
      </c>
      <c r="H20" s="18">
        <f>+'Master Input'!AE17</f>
        <v>1003</v>
      </c>
      <c r="I20" s="18">
        <f t="shared" si="3"/>
        <v>995.9353146853147</v>
      </c>
      <c r="K20" s="10">
        <f>+'Master Input'!BF17</f>
        <v>0</v>
      </c>
      <c r="L20" s="18">
        <f>+'Master Input'!BG17</f>
        <v>999</v>
      </c>
      <c r="M20" s="18">
        <f>+'Master Input'!BH17</f>
        <v>999</v>
      </c>
      <c r="N20" s="18">
        <f t="shared" si="0"/>
        <v>1012.9679144385026</v>
      </c>
      <c r="Q20" s="18">
        <f t="shared" si="1"/>
        <v>995.9353146853147</v>
      </c>
      <c r="R20" s="18">
        <f t="shared" si="2"/>
        <v>1004.4516145619086</v>
      </c>
      <c r="S20" s="21">
        <f>RANK(R20,R9:R38,1)</f>
        <v>26</v>
      </c>
      <c r="U20">
        <v>91.52</v>
      </c>
      <c r="W20">
        <v>89.76</v>
      </c>
    </row>
    <row r="21" spans="1:23" ht="12.75">
      <c r="A21" t="str">
        <f>+'Start List Day 1'!D20</f>
        <v>K1W</v>
      </c>
      <c r="B21" t="str">
        <f>+'Start List Day 1'!E20</f>
        <v>Senior</v>
      </c>
      <c r="C21" t="str">
        <f>+'Start List Day 1'!B20</f>
        <v>Thea Froehlich</v>
      </c>
      <c r="D21" t="str">
        <f>+'Start List Day 1'!C20</f>
        <v>ON</v>
      </c>
      <c r="F21" s="10">
        <f>+'Master Input'!AC18</f>
        <v>52</v>
      </c>
      <c r="G21" s="18">
        <f>+'Master Input'!AD18</f>
        <v>120.17</v>
      </c>
      <c r="H21" s="18">
        <f>+'Master Input'!AE18</f>
        <v>172.17000000000002</v>
      </c>
      <c r="I21" s="18">
        <f t="shared" si="3"/>
        <v>88.12281468531471</v>
      </c>
      <c r="K21" s="10">
        <f>+'Master Input'!BF18</f>
        <v>2</v>
      </c>
      <c r="L21" s="18">
        <f>+'Master Input'!BG18</f>
        <v>114.91</v>
      </c>
      <c r="M21" s="18">
        <f>+'Master Input'!BH18</f>
        <v>116.91</v>
      </c>
      <c r="N21" s="18">
        <f t="shared" si="0"/>
        <v>30.247326203208548</v>
      </c>
      <c r="Q21" s="18">
        <f t="shared" si="1"/>
        <v>30.247326203208548</v>
      </c>
      <c r="R21" s="18">
        <f t="shared" si="2"/>
        <v>59.185070444261626</v>
      </c>
      <c r="S21" s="21">
        <f>RANK(R21,R9:R38,1)</f>
        <v>19</v>
      </c>
      <c r="U21">
        <v>91.52</v>
      </c>
      <c r="W21">
        <v>89.76</v>
      </c>
    </row>
    <row r="22" spans="1:23" ht="12.75">
      <c r="A22" t="str">
        <f>+'Start List Day 1'!D21</f>
        <v>K1W</v>
      </c>
      <c r="B22" t="str">
        <f>+'Start List Day 1'!E21</f>
        <v>Senior</v>
      </c>
      <c r="C22" t="str">
        <f>+'Start List Day 1'!B21</f>
        <v>Kathleen Tayler</v>
      </c>
      <c r="D22" t="str">
        <f>+'Start List Day 1'!C21</f>
        <v>ON</v>
      </c>
      <c r="F22" s="10">
        <f>+'Master Input'!AC19</f>
        <v>4</v>
      </c>
      <c r="G22" s="18">
        <f>+'Master Input'!AD19</f>
        <v>132.08</v>
      </c>
      <c r="H22" s="18">
        <f>+'Master Input'!AE19</f>
        <v>136.08</v>
      </c>
      <c r="I22" s="18">
        <f t="shared" si="3"/>
        <v>48.68881118881121</v>
      </c>
      <c r="K22" s="10">
        <f>+'Master Input'!BF19</f>
        <v>2</v>
      </c>
      <c r="L22" s="18">
        <f>+'Master Input'!BG19</f>
        <v>122.12</v>
      </c>
      <c r="M22" s="18">
        <f>+'Master Input'!BH19</f>
        <v>124.12</v>
      </c>
      <c r="N22" s="18">
        <f t="shared" si="0"/>
        <v>38.27985739750445</v>
      </c>
      <c r="Q22" s="18">
        <f t="shared" si="1"/>
        <v>38.27985739750445</v>
      </c>
      <c r="R22" s="18">
        <f t="shared" si="2"/>
        <v>43.48433429315783</v>
      </c>
      <c r="S22" s="21">
        <f>RANK(R22,R9:R38,1)</f>
        <v>17</v>
      </c>
      <c r="U22">
        <v>91.52</v>
      </c>
      <c r="W22">
        <v>89.76</v>
      </c>
    </row>
    <row r="23" spans="1:23" ht="12.75">
      <c r="A23" t="str">
        <f>+'Start List Day 1'!D22</f>
        <v>K1W</v>
      </c>
      <c r="B23" t="str">
        <f>+'Start List Day 1'!E22</f>
        <v>Senior</v>
      </c>
      <c r="C23" t="str">
        <f>+'Start List Day 1'!B22</f>
        <v>Katrina Van Wijk</v>
      </c>
      <c r="D23" t="str">
        <f>+'Start List Day 1'!C22</f>
        <v>ON</v>
      </c>
      <c r="F23" s="10">
        <f>+'Master Input'!AC20</f>
        <v>4</v>
      </c>
      <c r="G23" s="18">
        <f>+'Master Input'!AD20</f>
        <v>130.03</v>
      </c>
      <c r="H23" s="18">
        <f>+'Master Input'!AE20</f>
        <v>134.03</v>
      </c>
      <c r="I23" s="18">
        <f t="shared" si="3"/>
        <v>46.44886363636365</v>
      </c>
      <c r="K23" s="10">
        <f>+'Master Input'!BF20</f>
        <v>0</v>
      </c>
      <c r="L23" s="18">
        <f>+'Master Input'!BG20</f>
        <v>124.29</v>
      </c>
      <c r="M23" s="18">
        <f>+'Master Input'!BH20</f>
        <v>124.29</v>
      </c>
      <c r="N23" s="18">
        <f t="shared" si="0"/>
        <v>38.469251336898395</v>
      </c>
      <c r="Q23" s="18">
        <f t="shared" si="1"/>
        <v>38.469251336898395</v>
      </c>
      <c r="R23" s="18">
        <f t="shared" si="2"/>
        <v>42.459057486631025</v>
      </c>
      <c r="S23" s="21">
        <f>RANK(R23,R9:R38,1)</f>
        <v>16</v>
      </c>
      <c r="U23">
        <v>91.52</v>
      </c>
      <c r="W23">
        <v>89.76</v>
      </c>
    </row>
    <row r="24" spans="1:23" ht="12.75">
      <c r="A24" t="str">
        <f>+'Start List Day 1'!D23</f>
        <v>K1W</v>
      </c>
      <c r="B24" t="str">
        <f>+'Start List Day 1'!E23</f>
        <v>Junior</v>
      </c>
      <c r="C24" t="str">
        <f>+'Start List Day 1'!B23</f>
        <v>Jaz DenHollander</v>
      </c>
      <c r="D24" t="str">
        <f>+'Start List Day 1'!C23</f>
        <v>BC</v>
      </c>
      <c r="F24" s="10">
        <f>+'Master Input'!AC21</f>
        <v>6</v>
      </c>
      <c r="G24" s="18">
        <f>+'Master Input'!AD21</f>
        <v>138.5</v>
      </c>
      <c r="H24" s="18">
        <f>+'Master Input'!AE21</f>
        <v>144.5</v>
      </c>
      <c r="I24" s="18">
        <f t="shared" si="3"/>
        <v>57.88898601398602</v>
      </c>
      <c r="K24" s="10">
        <f>+'Master Input'!BF21</f>
        <v>4</v>
      </c>
      <c r="L24" s="18">
        <f>+'Master Input'!BG21</f>
        <v>117.89</v>
      </c>
      <c r="M24" s="18">
        <f>+'Master Input'!BH21</f>
        <v>121.89</v>
      </c>
      <c r="N24" s="18">
        <f t="shared" si="0"/>
        <v>35.79545454545453</v>
      </c>
      <c r="Q24" s="18">
        <f t="shared" si="1"/>
        <v>35.79545454545453</v>
      </c>
      <c r="R24" s="18">
        <f t="shared" si="2"/>
        <v>46.84222027972028</v>
      </c>
      <c r="S24" s="21">
        <f>RANK(R24,R9:R38,1)</f>
        <v>18</v>
      </c>
      <c r="U24">
        <v>91.52</v>
      </c>
      <c r="W24">
        <v>89.76</v>
      </c>
    </row>
    <row r="25" spans="1:23" ht="12.75">
      <c r="A25" t="str">
        <f>+'Start List Day 1'!D24</f>
        <v>K1W</v>
      </c>
      <c r="B25" t="str">
        <f>+'Start List Day 1'!E24</f>
        <v>Senior</v>
      </c>
      <c r="C25" t="str">
        <f>+'Start List Day 1'!B24</f>
        <v>Sarah Boudens</v>
      </c>
      <c r="D25" t="str">
        <f>+'Start List Day 1'!C24</f>
        <v>ON</v>
      </c>
      <c r="F25" s="10">
        <f>+'Master Input'!AC22</f>
        <v>0</v>
      </c>
      <c r="G25" s="18">
        <f>+'Master Input'!AD22</f>
        <v>112.09</v>
      </c>
      <c r="H25" s="18">
        <f>+'Master Input'!AE22</f>
        <v>112.09</v>
      </c>
      <c r="I25" s="18">
        <f t="shared" si="3"/>
        <v>22.475961538461547</v>
      </c>
      <c r="K25" s="10">
        <f>+'Master Input'!BF22</f>
        <v>0</v>
      </c>
      <c r="L25" s="18">
        <f>+'Master Input'!BG22</f>
        <v>116.68</v>
      </c>
      <c r="M25" s="18">
        <f>+'Master Input'!BH22</f>
        <v>116.68</v>
      </c>
      <c r="N25" s="18">
        <f t="shared" si="0"/>
        <v>29.99108734402852</v>
      </c>
      <c r="Q25" s="18">
        <f t="shared" si="1"/>
        <v>22.475961538461547</v>
      </c>
      <c r="R25" s="18">
        <f t="shared" si="2"/>
        <v>26.233524441245034</v>
      </c>
      <c r="S25" s="21">
        <f>RANK(R25,R9:R38,1)</f>
        <v>13</v>
      </c>
      <c r="U25">
        <v>91.52</v>
      </c>
      <c r="W25">
        <v>89.76</v>
      </c>
    </row>
    <row r="26" spans="1:23" ht="12.75">
      <c r="A26" t="str">
        <f>+'Start List Day 1'!D25</f>
        <v>K1W</v>
      </c>
      <c r="B26" t="str">
        <f>+'Start List Day 1'!E25</f>
        <v>Senior</v>
      </c>
      <c r="C26" t="str">
        <f>+'Start List Day 1'!B25</f>
        <v>Jessica Groeneveld</v>
      </c>
      <c r="D26" t="str">
        <f>+'Start List Day 1'!C25</f>
        <v>AB</v>
      </c>
      <c r="F26" s="10">
        <f>+'Master Input'!AC23</f>
        <v>2</v>
      </c>
      <c r="G26" s="18">
        <f>+'Master Input'!AD23</f>
        <v>108.77</v>
      </c>
      <c r="H26" s="18">
        <f>+'Master Input'!AE23</f>
        <v>110.77</v>
      </c>
      <c r="I26" s="18">
        <f t="shared" si="3"/>
        <v>21.033653846153847</v>
      </c>
      <c r="K26" s="10">
        <f>+'Master Input'!BF23</f>
        <v>6</v>
      </c>
      <c r="L26" s="18">
        <f>+'Master Input'!BG23</f>
        <v>117.66</v>
      </c>
      <c r="M26" s="18">
        <f>+'Master Input'!BH23</f>
        <v>123.66</v>
      </c>
      <c r="N26" s="18">
        <f t="shared" si="0"/>
        <v>37.767379679144376</v>
      </c>
      <c r="Q26" s="18">
        <f t="shared" si="1"/>
        <v>21.033653846153847</v>
      </c>
      <c r="R26" s="18">
        <f t="shared" si="2"/>
        <v>29.40051676264911</v>
      </c>
      <c r="S26" s="21">
        <f>RANK(R26,R9:R38,1)</f>
        <v>14</v>
      </c>
      <c r="U26">
        <v>91.52</v>
      </c>
      <c r="W26">
        <v>89.76</v>
      </c>
    </row>
    <row r="27" spans="21:23" ht="12.75">
      <c r="U27">
        <v>91.52</v>
      </c>
      <c r="W27">
        <v>89.76</v>
      </c>
    </row>
    <row r="28" spans="1:23" ht="12.75">
      <c r="A28" t="str">
        <f>+'Start List Day 1'!D27</f>
        <v>K1</v>
      </c>
      <c r="B28" t="str">
        <f>+'Start List Day 1'!E27</f>
        <v>Senior</v>
      </c>
      <c r="C28" t="str">
        <f>+'Start List Day 1'!B27</f>
        <v>Derek Beer</v>
      </c>
      <c r="D28" t="str">
        <f>+'Start List Day 1'!C27</f>
        <v>BC</v>
      </c>
      <c r="F28" s="10">
        <f>+'Master Input'!AC25</f>
        <v>2</v>
      </c>
      <c r="G28" s="18">
        <f>+'Master Input'!AD25</f>
        <v>110.52</v>
      </c>
      <c r="H28" s="18">
        <f>+'Master Input'!AE25</f>
        <v>112.52</v>
      </c>
      <c r="I28" s="18">
        <f t="shared" si="3"/>
        <v>22.945804195804197</v>
      </c>
      <c r="K28" s="10">
        <f>+'Master Input'!BF25</f>
        <v>104</v>
      </c>
      <c r="L28" s="18">
        <f>+'Master Input'!BG25</f>
        <v>111.56</v>
      </c>
      <c r="M28" s="18">
        <f>+'Master Input'!BH25</f>
        <v>215.56</v>
      </c>
      <c r="N28" s="18">
        <f t="shared" si="0"/>
        <v>140.15151515151513</v>
      </c>
      <c r="Q28" s="18">
        <f t="shared" si="1"/>
        <v>22.945804195804197</v>
      </c>
      <c r="R28" s="18">
        <f t="shared" si="2"/>
        <v>81.54865967365966</v>
      </c>
      <c r="S28" s="21">
        <f>RANK(R28,R9:R38,1)</f>
        <v>22</v>
      </c>
      <c r="U28">
        <v>91.52</v>
      </c>
      <c r="W28">
        <v>89.76</v>
      </c>
    </row>
    <row r="29" spans="1:23" ht="12.75">
      <c r="A29" t="str">
        <f>+'Start List Day 1'!D28</f>
        <v>K1</v>
      </c>
      <c r="B29" t="str">
        <f>+'Start List Day 1'!E28</f>
        <v>Senior</v>
      </c>
      <c r="C29" t="str">
        <f>+'Start List Day 1'!B28</f>
        <v>Francois St Aubin Migneault</v>
      </c>
      <c r="D29" t="str">
        <f>+'Start List Day 1'!C28</f>
        <v>QC</v>
      </c>
      <c r="F29" s="10">
        <f>+'Master Input'!AC26</f>
        <v>8</v>
      </c>
      <c r="G29" s="18">
        <f>+'Master Input'!AD26</f>
        <v>100.09</v>
      </c>
      <c r="H29" s="18">
        <f>+'Master Input'!AE26</f>
        <v>108.09</v>
      </c>
      <c r="I29" s="18">
        <f t="shared" si="3"/>
        <v>18.105332167832177</v>
      </c>
      <c r="K29" s="10">
        <f>+'Master Input'!BF26</f>
        <v>0</v>
      </c>
      <c r="L29" s="18">
        <f>+'Master Input'!BG26</f>
        <v>104.74</v>
      </c>
      <c r="M29" s="18">
        <f>+'Master Input'!BH26</f>
        <v>104.74</v>
      </c>
      <c r="N29" s="18">
        <f t="shared" si="0"/>
        <v>16.688948306595353</v>
      </c>
      <c r="Q29" s="18">
        <f t="shared" si="1"/>
        <v>16.688948306595353</v>
      </c>
      <c r="R29" s="18">
        <f t="shared" si="2"/>
        <v>17.397140237213765</v>
      </c>
      <c r="S29" s="21">
        <f>RANK(R29,R9:R38,1)</f>
        <v>11</v>
      </c>
      <c r="U29">
        <v>91.52</v>
      </c>
      <c r="W29">
        <v>89.76</v>
      </c>
    </row>
    <row r="30" spans="1:23" ht="12.75">
      <c r="A30" t="str">
        <f>+'Start List Day 1'!D29</f>
        <v>K1</v>
      </c>
      <c r="B30" t="str">
        <f>+'Start List Day 1'!E29</f>
        <v>Senior</v>
      </c>
      <c r="C30" t="str">
        <f>+'Start List Day 1'!B29</f>
        <v>Babacar Daoust-Cisse</v>
      </c>
      <c r="D30" t="str">
        <f>+'Start List Day 1'!C29</f>
        <v>QC</v>
      </c>
      <c r="F30" s="10">
        <f>+'Master Input'!AC27</f>
        <v>2</v>
      </c>
      <c r="G30" s="18">
        <f>+'Master Input'!AD27</f>
        <v>97.77</v>
      </c>
      <c r="H30" s="18">
        <f>+'Master Input'!AE27</f>
        <v>99.77</v>
      </c>
      <c r="I30" s="18">
        <f t="shared" si="3"/>
        <v>9.014423076923077</v>
      </c>
      <c r="K30" s="10">
        <f>+'Master Input'!BF27</f>
        <v>6</v>
      </c>
      <c r="L30" s="18">
        <f>+'Master Input'!BG27</f>
        <v>90.56</v>
      </c>
      <c r="M30" s="18">
        <f>+'Master Input'!BH27</f>
        <v>96.56</v>
      </c>
      <c r="N30" s="18">
        <f t="shared" si="0"/>
        <v>7.575757575757572</v>
      </c>
      <c r="Q30" s="18">
        <f t="shared" si="1"/>
        <v>7.575757575757572</v>
      </c>
      <c r="R30" s="18">
        <f t="shared" si="2"/>
        <v>8.295090326340324</v>
      </c>
      <c r="S30" s="21">
        <f>RANK(R30,R9:R38,1)</f>
        <v>8</v>
      </c>
      <c r="U30">
        <v>91.52</v>
      </c>
      <c r="W30">
        <v>89.76</v>
      </c>
    </row>
    <row r="31" spans="1:23" ht="12.75">
      <c r="A31" t="str">
        <f>+'Start List Day 1'!D30</f>
        <v>K1</v>
      </c>
      <c r="B31" t="str">
        <f>+'Start List Day 1'!E30</f>
        <v>Senior</v>
      </c>
      <c r="C31" t="str">
        <f>+'Start List Day 1'!B30</f>
        <v>Christopher McTaggart</v>
      </c>
      <c r="D31" t="str">
        <f>+'Start List Day 1'!C30</f>
        <v>AB</v>
      </c>
      <c r="F31" s="10">
        <f>+'Master Input'!AC28</f>
        <v>0</v>
      </c>
      <c r="G31" s="18">
        <f>+'Master Input'!AD28</f>
        <v>91.52</v>
      </c>
      <c r="H31" s="18">
        <f>+'Master Input'!AE28</f>
        <v>91.52</v>
      </c>
      <c r="I31" s="18">
        <f t="shared" si="3"/>
        <v>0</v>
      </c>
      <c r="K31" s="10">
        <f>+'Master Input'!BF28</f>
        <v>2</v>
      </c>
      <c r="L31" s="18">
        <f>+'Master Input'!BG28</f>
        <v>95.1</v>
      </c>
      <c r="M31" s="18">
        <f>+'Master Input'!BH28</f>
        <v>97.1</v>
      </c>
      <c r="N31" s="18">
        <f t="shared" si="0"/>
        <v>8.17736185383243</v>
      </c>
      <c r="Q31" s="18">
        <f t="shared" si="1"/>
        <v>0</v>
      </c>
      <c r="R31" s="18">
        <f t="shared" si="2"/>
        <v>4.088680926916215</v>
      </c>
      <c r="S31" s="21">
        <f>RANK(R31,R9:R38,1)</f>
        <v>5</v>
      </c>
      <c r="U31">
        <v>91.52</v>
      </c>
      <c r="W31">
        <v>89.76</v>
      </c>
    </row>
    <row r="32" spans="1:23" ht="12.75">
      <c r="A32" t="str">
        <f>+'Start List Day 1'!D31</f>
        <v>K1</v>
      </c>
      <c r="B32" t="str">
        <f>+'Start List Day 1'!E31</f>
        <v>Junior</v>
      </c>
      <c r="C32" t="str">
        <f>+'Start List Day 1'!B31</f>
        <v>Michael Tayler</v>
      </c>
      <c r="D32" t="str">
        <f>+'Start List Day 1'!C31</f>
        <v>ON</v>
      </c>
      <c r="F32" s="10">
        <f>+'Master Input'!AC29</f>
        <v>0</v>
      </c>
      <c r="G32" s="18">
        <f>+'Master Input'!AD29</f>
        <v>97.53</v>
      </c>
      <c r="H32" s="18">
        <f>+'Master Input'!AE29</f>
        <v>97.53</v>
      </c>
      <c r="I32" s="18">
        <f t="shared" si="3"/>
        <v>6.566870629370635</v>
      </c>
      <c r="K32" s="10">
        <f>+'Master Input'!BF29</f>
        <v>0</v>
      </c>
      <c r="L32" s="18">
        <f>+'Master Input'!BG29</f>
        <v>93.93</v>
      </c>
      <c r="M32" s="18">
        <f>+'Master Input'!BH29</f>
        <v>93.93</v>
      </c>
      <c r="N32" s="18">
        <f t="shared" si="0"/>
        <v>4.645721925133691</v>
      </c>
      <c r="Q32" s="18">
        <f t="shared" si="1"/>
        <v>4.645721925133691</v>
      </c>
      <c r="R32" s="18">
        <f t="shared" si="2"/>
        <v>5.606296277252163</v>
      </c>
      <c r="S32" s="21">
        <f>RANK(R32,R9:R38,1)</f>
        <v>7</v>
      </c>
      <c r="U32">
        <v>91.52</v>
      </c>
      <c r="W32">
        <v>89.76</v>
      </c>
    </row>
    <row r="33" spans="1:23" ht="12.75">
      <c r="A33" t="str">
        <f>+'Start List Day 1'!D32</f>
        <v>K1</v>
      </c>
      <c r="B33" t="str">
        <f>+'Start List Day 1'!E32</f>
        <v>Senior</v>
      </c>
      <c r="C33" t="str">
        <f>+'Start List Day 1'!B32</f>
        <v>Paul Manning-Hunter</v>
      </c>
      <c r="D33" t="str">
        <f>+'Start List Day 1'!C32</f>
        <v>AB</v>
      </c>
      <c r="F33" s="10">
        <f>+'Master Input'!AC30</f>
        <v>102</v>
      </c>
      <c r="G33" s="18">
        <f>+'Master Input'!AD30</f>
        <v>95.99</v>
      </c>
      <c r="H33" s="18">
        <f>+'Master Input'!AE30</f>
        <v>197.99</v>
      </c>
      <c r="I33" s="18">
        <f t="shared" si="3"/>
        <v>116.3352272727273</v>
      </c>
      <c r="K33" s="10">
        <f>+'Master Input'!BF30</f>
        <v>0</v>
      </c>
      <c r="L33" s="18">
        <f>+'Master Input'!BG30</f>
        <v>93.75</v>
      </c>
      <c r="M33" s="18">
        <f>+'Master Input'!BH30</f>
        <v>93.75</v>
      </c>
      <c r="N33" s="18">
        <f t="shared" si="0"/>
        <v>4.445187165775395</v>
      </c>
      <c r="Q33" s="18">
        <f t="shared" si="1"/>
        <v>4.445187165775395</v>
      </c>
      <c r="R33" s="18">
        <f t="shared" si="2"/>
        <v>60.390207219251344</v>
      </c>
      <c r="S33" s="21">
        <f>RANK(R33,R9:R38,1)</f>
        <v>20</v>
      </c>
      <c r="U33">
        <v>91.52</v>
      </c>
      <c r="W33">
        <v>89.76</v>
      </c>
    </row>
    <row r="34" spans="1:23" ht="12.75">
      <c r="A34" t="str">
        <f>+'Start List Day 1'!D33</f>
        <v>K1</v>
      </c>
      <c r="B34" t="str">
        <f>+'Start List Day 1'!E33</f>
        <v>Senior</v>
      </c>
      <c r="C34" t="str">
        <f>+'Start List Day 1'!B33</f>
        <v>Pierre Levesque</v>
      </c>
      <c r="D34" t="str">
        <f>+'Start List Day 1'!C33</f>
        <v>QC</v>
      </c>
      <c r="F34" s="10">
        <f>+'Master Input'!AC31</f>
        <v>0</v>
      </c>
      <c r="G34" s="18">
        <f>+'Master Input'!AD31</f>
        <v>97.96</v>
      </c>
      <c r="H34" s="18">
        <f>+'Master Input'!AE31</f>
        <v>97.96</v>
      </c>
      <c r="I34" s="18">
        <f t="shared" si="3"/>
        <v>7.036713286713285</v>
      </c>
      <c r="K34" s="10">
        <f>+'Master Input'!BF31</f>
        <v>0</v>
      </c>
      <c r="L34" s="18">
        <f>+'Master Input'!BG31</f>
        <v>91.84</v>
      </c>
      <c r="M34" s="18">
        <f>+'Master Input'!BH31</f>
        <v>91.84</v>
      </c>
      <c r="N34" s="18">
        <f t="shared" si="0"/>
        <v>2.317290552584668</v>
      </c>
      <c r="Q34" s="18">
        <f t="shared" si="1"/>
        <v>2.317290552584668</v>
      </c>
      <c r="R34" s="18">
        <f t="shared" si="2"/>
        <v>4.677001919648976</v>
      </c>
      <c r="S34" s="21">
        <f>RANK(R34,R9:R38,1)</f>
        <v>6</v>
      </c>
      <c r="U34">
        <v>91.52</v>
      </c>
      <c r="W34">
        <v>89.76</v>
      </c>
    </row>
    <row r="35" spans="1:23" ht="12.75">
      <c r="A35" t="str">
        <f>+'Start List Day 1'!D34</f>
        <v>K1</v>
      </c>
      <c r="B35" t="str">
        <f>+'Start List Day 1'!E34</f>
        <v>Senior</v>
      </c>
      <c r="C35" t="str">
        <f>+'Start List Day 1'!B34</f>
        <v>Nathan Davis</v>
      </c>
      <c r="D35" t="str">
        <f>+'Start List Day 1'!C34</f>
        <v>ON</v>
      </c>
      <c r="F35" s="10">
        <f>+'Master Input'!AC32</f>
        <v>2</v>
      </c>
      <c r="G35" s="18">
        <f>+'Master Input'!AD32</f>
        <v>93.47</v>
      </c>
      <c r="H35" s="18">
        <f>+'Master Input'!AE32</f>
        <v>95.47</v>
      </c>
      <c r="I35" s="18">
        <f t="shared" si="3"/>
        <v>4.315996503496507</v>
      </c>
      <c r="K35" s="10">
        <f>+'Master Input'!BF32</f>
        <v>0</v>
      </c>
      <c r="L35" s="18">
        <f>+'Master Input'!BG32</f>
        <v>91.4</v>
      </c>
      <c r="M35" s="18">
        <f>+'Master Input'!BH32</f>
        <v>91.4</v>
      </c>
      <c r="N35" s="18">
        <f t="shared" si="0"/>
        <v>1.8270944741532982</v>
      </c>
      <c r="Q35" s="18">
        <f t="shared" si="1"/>
        <v>1.8270944741532982</v>
      </c>
      <c r="R35" s="18">
        <f t="shared" si="2"/>
        <v>3.0715454888249027</v>
      </c>
      <c r="S35" s="21">
        <f>RANK(R35,R9:R38,1)</f>
        <v>4</v>
      </c>
      <c r="U35">
        <v>91.52</v>
      </c>
      <c r="W35">
        <v>89.76</v>
      </c>
    </row>
    <row r="36" spans="1:23" ht="12.75">
      <c r="A36" t="str">
        <f>+'Start List Day 1'!D35</f>
        <v>K1</v>
      </c>
      <c r="B36" t="str">
        <f>+'Start List Day 1'!E35</f>
        <v>Senior</v>
      </c>
      <c r="C36" t="str">
        <f>+'Start List Day 1'!B35</f>
        <v>Ben Hayward</v>
      </c>
      <c r="D36" t="str">
        <f>+'Start List Day 1'!C35</f>
        <v>AB</v>
      </c>
      <c r="F36" s="10">
        <f>+'Master Input'!AC33</f>
        <v>2</v>
      </c>
      <c r="G36" s="18">
        <f>+'Master Input'!AD33</f>
        <v>90.69</v>
      </c>
      <c r="H36" s="18">
        <f>+'Master Input'!AE33</f>
        <v>92.69</v>
      </c>
      <c r="I36" s="18">
        <f t="shared" si="3"/>
        <v>1.2784090909090928</v>
      </c>
      <c r="K36" s="10">
        <f>+'Master Input'!BF33</f>
        <v>0</v>
      </c>
      <c r="L36" s="18">
        <f>+'Master Input'!BG33</f>
        <v>91.77</v>
      </c>
      <c r="M36" s="18">
        <f>+'Master Input'!BH33</f>
        <v>91.77</v>
      </c>
      <c r="N36" s="18">
        <f t="shared" si="0"/>
        <v>2.2393048128342143</v>
      </c>
      <c r="Q36" s="18">
        <f t="shared" si="1"/>
        <v>1.2784090909090928</v>
      </c>
      <c r="R36" s="18">
        <f t="shared" si="2"/>
        <v>1.7588569518716537</v>
      </c>
      <c r="S36" s="21">
        <f>RANK(R36,R9:R38,1)</f>
        <v>2</v>
      </c>
      <c r="U36">
        <v>91.52</v>
      </c>
      <c r="W36">
        <v>89.76</v>
      </c>
    </row>
    <row r="37" spans="1:23" ht="12.75">
      <c r="A37" t="str">
        <f>+'Start List Day 1'!D36</f>
        <v>K1</v>
      </c>
      <c r="B37" t="str">
        <f>+'Start List Day 1'!E36</f>
        <v>Senior</v>
      </c>
      <c r="C37" t="str">
        <f>+'Start List Day 1'!B36</f>
        <v>John Hastings</v>
      </c>
      <c r="D37" t="str">
        <f>+'Start List Day 1'!C36</f>
        <v>ON</v>
      </c>
      <c r="F37" s="10">
        <f>+'Master Input'!AC34</f>
        <v>0</v>
      </c>
      <c r="G37" s="18">
        <f>+'Master Input'!AD34</f>
        <v>91.86</v>
      </c>
      <c r="H37" s="18">
        <f>+'Master Input'!AE34</f>
        <v>91.86</v>
      </c>
      <c r="I37" s="18">
        <f t="shared" si="3"/>
        <v>0.37150349650350023</v>
      </c>
      <c r="K37" s="10">
        <f>+'Master Input'!BF34</f>
        <v>0</v>
      </c>
      <c r="L37" s="18">
        <f>+'Master Input'!BG34</f>
        <v>89.76</v>
      </c>
      <c r="M37" s="18">
        <f>+'Master Input'!BH34</f>
        <v>89.76</v>
      </c>
      <c r="N37" s="18">
        <f t="shared" si="0"/>
        <v>0</v>
      </c>
      <c r="Q37" s="18">
        <f t="shared" si="1"/>
        <v>0</v>
      </c>
      <c r="R37" s="18">
        <f t="shared" si="2"/>
        <v>0.18575174825175012</v>
      </c>
      <c r="S37" s="21">
        <f>RANK(R37,R9:R38,1)</f>
        <v>1</v>
      </c>
      <c r="U37">
        <v>91.52</v>
      </c>
      <c r="W37">
        <v>89.76</v>
      </c>
    </row>
    <row r="38" spans="1:23" ht="12.75">
      <c r="A38" t="str">
        <f>+'Start List Day 1'!D37</f>
        <v>K1</v>
      </c>
      <c r="B38" t="str">
        <f>+'Start List Day 1'!E37</f>
        <v>Senior</v>
      </c>
      <c r="C38" t="str">
        <f>+'Start List Day 1'!B37</f>
        <v>David Ford</v>
      </c>
      <c r="D38" t="str">
        <f>+'Start List Day 1'!C37</f>
        <v>BC</v>
      </c>
      <c r="F38" s="10">
        <f>+'Master Input'!AC35</f>
        <v>0</v>
      </c>
      <c r="G38" s="18">
        <f>+'Master Input'!AD35</f>
        <v>93.68</v>
      </c>
      <c r="H38" s="18">
        <f>+'Master Input'!AE35</f>
        <v>93.68</v>
      </c>
      <c r="I38" s="18">
        <f t="shared" si="3"/>
        <v>2.360139860139872</v>
      </c>
      <c r="K38" s="10">
        <f>+'Master Input'!BF35</f>
        <v>0</v>
      </c>
      <c r="L38" s="18">
        <f>+'Master Input'!BG35</f>
        <v>91.45</v>
      </c>
      <c r="M38" s="18">
        <f>+'Master Input'!BH35</f>
        <v>91.45</v>
      </c>
      <c r="N38" s="18">
        <f t="shared" si="0"/>
        <v>1.882798573975042</v>
      </c>
      <c r="Q38" s="18">
        <f t="shared" si="1"/>
        <v>1.882798573975042</v>
      </c>
      <c r="R38" s="18">
        <f t="shared" si="2"/>
        <v>2.1214692170574567</v>
      </c>
      <c r="S38" s="21">
        <f>RANK(R38,R9:R38,1)</f>
        <v>3</v>
      </c>
      <c r="U38">
        <v>91.52</v>
      </c>
      <c r="W38">
        <v>89.76</v>
      </c>
    </row>
    <row r="39" spans="6:23" ht="12.75">
      <c r="F39" s="25"/>
      <c r="G39" s="26"/>
      <c r="H39" s="26"/>
      <c r="I39" s="26"/>
      <c r="K39" s="25"/>
      <c r="L39" s="26"/>
      <c r="M39" s="26"/>
      <c r="N39" s="26"/>
      <c r="Q39" s="26"/>
      <c r="R39" s="26"/>
      <c r="S39" s="27"/>
      <c r="U39">
        <v>91.52</v>
      </c>
      <c r="W39">
        <v>89.76</v>
      </c>
    </row>
    <row r="40" spans="21:23" ht="12.75">
      <c r="U40">
        <v>91.52</v>
      </c>
      <c r="W40">
        <v>89.76</v>
      </c>
    </row>
    <row r="41" spans="1:23" ht="12.75">
      <c r="A41" t="str">
        <f>+'Start List Day 1'!D6</f>
        <v>C1</v>
      </c>
      <c r="B41" t="str">
        <f>+'Start List Day 1'!E6</f>
        <v>Senior</v>
      </c>
      <c r="C41" t="str">
        <f>+'Start List Day 1'!B6</f>
        <v>Craig Allen</v>
      </c>
      <c r="D41" t="str">
        <f>+'Start List Day 1'!C6</f>
        <v>BC</v>
      </c>
      <c r="F41" s="10">
        <f>+'Master Input'!AC4</f>
        <v>6</v>
      </c>
      <c r="G41" s="15">
        <f>+'Master Input'!AD4</f>
        <v>120.48</v>
      </c>
      <c r="H41" s="15">
        <f>+'Master Input'!AE4</f>
        <v>126.48</v>
      </c>
      <c r="I41" s="15">
        <f>+(H41-U41)/U41*100</f>
        <v>38.19930069930071</v>
      </c>
      <c r="K41" s="10">
        <f>+'Master Input'!BF4</f>
        <v>52</v>
      </c>
      <c r="L41" s="15">
        <f>+'Master Input'!BG4</f>
        <v>121.02</v>
      </c>
      <c r="M41" s="15">
        <f>+'Master Input'!BH4</f>
        <v>173.01999999999998</v>
      </c>
      <c r="N41" s="15">
        <f>+(M41-W38)/W38*100</f>
        <v>92.75846702317287</v>
      </c>
      <c r="Q41" s="15">
        <f>MIN(I41,N41)</f>
        <v>38.19930069930071</v>
      </c>
      <c r="R41" s="15">
        <f>(I41+N41)/2</f>
        <v>65.4788838612368</v>
      </c>
      <c r="S41" s="21" t="e">
        <f>RANK(R41,R9:R38,1)</f>
        <v>#N/A</v>
      </c>
      <c r="U41">
        <v>91.52</v>
      </c>
      <c r="W41">
        <v>89.76</v>
      </c>
    </row>
    <row r="44" spans="6:13" ht="12.75">
      <c r="F44" t="s">
        <v>65</v>
      </c>
      <c r="H44" s="17">
        <f>MIN(H9:H38)</f>
        <v>91.52</v>
      </c>
      <c r="K44" t="s">
        <v>65</v>
      </c>
      <c r="M44" s="17">
        <f>MIN(M9:M38)</f>
        <v>89.76</v>
      </c>
    </row>
  </sheetData>
  <mergeCells count="3">
    <mergeCell ref="F7:I7"/>
    <mergeCell ref="K7:N7"/>
    <mergeCell ref="Q7:S7"/>
  </mergeCells>
  <printOptions/>
  <pageMargins left="0.7500000000000001" right="0.7500000000000001" top="1" bottom="1" header="0.5" footer="0.5"/>
  <pageSetup fitToHeight="1" fitToWidth="1" orientation="landscape" paperSize="9" scale="91"/>
  <headerFooter alignWithMargins="0">
    <oddHeader>&amp;C&amp;"Verdana,Bold"&amp;14Canadian National
Senior Team Trials
&amp;"Verdana,Regular"&amp;10
May 22 2010
&amp;"Verdana,Bold"&amp;12Final Results Day 1&amp;R&amp;G</oddHeader>
    <oddFooter>&amp;L&amp;G&amp;C&amp;G&amp;R&amp;G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0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5.375" style="0" customWidth="1"/>
    <col min="2" max="2" width="3.875" style="0" customWidth="1"/>
    <col min="3" max="3" width="21.00390625" style="0" customWidth="1"/>
    <col min="4" max="22" width="3.25390625" style="0" customWidth="1"/>
    <col min="23" max="23" width="8.875" style="0" customWidth="1"/>
    <col min="24" max="24" width="8.00390625" style="0" customWidth="1"/>
    <col min="25" max="25" width="8.125" style="0" customWidth="1"/>
  </cols>
  <sheetData>
    <row r="5" ht="16.5">
      <c r="A5" s="12"/>
    </row>
    <row r="6" spans="1:26" ht="25.5">
      <c r="A6" s="3" t="s">
        <v>44</v>
      </c>
      <c r="B6" s="7" t="s">
        <v>57</v>
      </c>
      <c r="C6" s="6" t="s">
        <v>45</v>
      </c>
      <c r="D6" s="8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13" t="s">
        <v>46</v>
      </c>
      <c r="X6" s="30" t="s">
        <v>47</v>
      </c>
      <c r="Y6" s="13" t="s">
        <v>48</v>
      </c>
      <c r="Z6" s="13" t="s">
        <v>64</v>
      </c>
    </row>
    <row r="7" spans="1:26" ht="12.75">
      <c r="A7" t="str">
        <f>+'Start List Day 1'!D8</f>
        <v>C1</v>
      </c>
      <c r="B7">
        <f>+'Start List Day 1'!A8</f>
        <v>26</v>
      </c>
      <c r="C7" t="str">
        <f>+'Start List Day 1'!B8</f>
        <v>Vincent Osborne</v>
      </c>
      <c r="D7" s="10">
        <f>+'Master Input'!BJ6</f>
        <v>0</v>
      </c>
      <c r="E7" s="10">
        <f>+'Master Input'!BK6</f>
        <v>0</v>
      </c>
      <c r="F7" s="10">
        <f>+'Master Input'!BL6</f>
        <v>0</v>
      </c>
      <c r="G7" s="10">
        <f>+'Master Input'!BM6</f>
        <v>0</v>
      </c>
      <c r="H7" s="10">
        <f>+'Master Input'!BN6</f>
        <v>0</v>
      </c>
      <c r="I7" s="10">
        <f>+'Master Input'!BO6</f>
        <v>0</v>
      </c>
      <c r="J7" s="10">
        <f>+'Master Input'!BP6</f>
        <v>0</v>
      </c>
      <c r="K7" s="10">
        <f>+'Master Input'!BQ6</f>
        <v>0</v>
      </c>
      <c r="L7" s="10">
        <f>+'Master Input'!BR6</f>
        <v>0</v>
      </c>
      <c r="M7" s="10">
        <f>+'Master Input'!BS6</f>
        <v>0</v>
      </c>
      <c r="N7" s="10">
        <f>+'Master Input'!BT6</f>
        <v>0</v>
      </c>
      <c r="O7" s="10">
        <f>+'Master Input'!BU6</f>
        <v>0</v>
      </c>
      <c r="P7" s="10">
        <f>+'Master Input'!BV6</f>
        <v>0</v>
      </c>
      <c r="Q7" s="10">
        <f>+'Master Input'!BW6</f>
        <v>0</v>
      </c>
      <c r="R7" s="10">
        <f>+'Master Input'!BX6</f>
        <v>2</v>
      </c>
      <c r="S7" s="10">
        <f>+'Master Input'!BY6</f>
        <v>0</v>
      </c>
      <c r="T7" s="10">
        <f>+'Master Input'!BZ6</f>
        <v>0</v>
      </c>
      <c r="U7" s="10">
        <f>+'Master Input'!CA6</f>
        <v>0</v>
      </c>
      <c r="V7" s="10">
        <f>+'Master Input'!CB6</f>
        <v>0</v>
      </c>
      <c r="W7" s="10">
        <f>+'Master Input'!CI6</f>
        <v>2</v>
      </c>
      <c r="X7" s="10">
        <f>+'Master Input'!CJ6</f>
        <v>140.42</v>
      </c>
      <c r="Y7" s="10">
        <f>+'Master Input'!CK6</f>
        <v>142.42</v>
      </c>
      <c r="Z7" s="28">
        <f>+(Y7-88.43)/88.43*100</f>
        <v>61.053940970258935</v>
      </c>
    </row>
    <row r="8" spans="1:26" ht="12.75">
      <c r="A8" t="str">
        <f>+'Start List Day 1'!D9</f>
        <v>C1</v>
      </c>
      <c r="B8">
        <f>+'Start List Day 1'!A9</f>
        <v>25</v>
      </c>
      <c r="C8" t="str">
        <f>+'Start List Day 1'!B9</f>
        <v>Cameron Smedley</v>
      </c>
      <c r="D8" s="10">
        <f>+'Master Input'!BJ7</f>
        <v>0</v>
      </c>
      <c r="E8" s="10">
        <f>+'Master Input'!BK7</f>
        <v>0</v>
      </c>
      <c r="F8" s="10">
        <f>+'Master Input'!BL7</f>
        <v>0</v>
      </c>
      <c r="G8" s="10">
        <f>+'Master Input'!BM7</f>
        <v>0</v>
      </c>
      <c r="H8" s="10">
        <f>+'Master Input'!BN7</f>
        <v>0</v>
      </c>
      <c r="I8" s="10">
        <f>+'Master Input'!BO7</f>
        <v>0</v>
      </c>
      <c r="J8" s="10">
        <f>+'Master Input'!BP7</f>
        <v>2</v>
      </c>
      <c r="K8" s="10">
        <f>+'Master Input'!BQ7</f>
        <v>0</v>
      </c>
      <c r="L8" s="10">
        <f>+'Master Input'!BR7</f>
        <v>0</v>
      </c>
      <c r="M8" s="10">
        <f>+'Master Input'!BS7</f>
        <v>0</v>
      </c>
      <c r="N8" s="10">
        <f>+'Master Input'!BT7</f>
        <v>0</v>
      </c>
      <c r="O8" s="10">
        <f>+'Master Input'!BU7</f>
        <v>0</v>
      </c>
      <c r="P8" s="10">
        <f>+'Master Input'!BV7</f>
        <v>0</v>
      </c>
      <c r="Q8" s="10">
        <f>+'Master Input'!BW7</f>
        <v>0</v>
      </c>
      <c r="R8" s="10">
        <f>+'Master Input'!BX7</f>
        <v>0</v>
      </c>
      <c r="S8" s="10">
        <f>+'Master Input'!BY7</f>
        <v>0</v>
      </c>
      <c r="T8" s="10">
        <f>+'Master Input'!BZ7</f>
        <v>0</v>
      </c>
      <c r="U8" s="10">
        <f>+'Master Input'!CA7</f>
        <v>0</v>
      </c>
      <c r="V8" s="10">
        <f>+'Master Input'!CB7</f>
        <v>0</v>
      </c>
      <c r="W8" s="10">
        <f>+'Master Input'!CI7</f>
        <v>2</v>
      </c>
      <c r="X8" s="10">
        <f>+'Master Input'!CJ7</f>
        <v>102</v>
      </c>
      <c r="Y8" s="10">
        <f>+'Master Input'!CK7</f>
        <v>104</v>
      </c>
      <c r="Z8" s="28">
        <f>+(Y8-88.43)/88.43*100</f>
        <v>17.607146895849816</v>
      </c>
    </row>
    <row r="9" spans="1:26" ht="12.75">
      <c r="A9" t="str">
        <f>+'Start List Day 1'!D10</f>
        <v>C1</v>
      </c>
      <c r="B9">
        <f>+'Start List Day 1'!A10</f>
        <v>24</v>
      </c>
      <c r="C9" t="str">
        <f>+'Start List Day 1'!B10</f>
        <v>Julian Potvin-Bernal</v>
      </c>
      <c r="D9" s="10">
        <f>+'Master Input'!BJ8</f>
        <v>0</v>
      </c>
      <c r="E9" s="10">
        <f>+'Master Input'!BK8</f>
        <v>0</v>
      </c>
      <c r="F9" s="10">
        <f>+'Master Input'!BL8</f>
        <v>0</v>
      </c>
      <c r="G9" s="10">
        <f>+'Master Input'!BM8</f>
        <v>0</v>
      </c>
      <c r="H9" s="10">
        <f>+'Master Input'!BN8</f>
        <v>0</v>
      </c>
      <c r="I9" s="10">
        <f>+'Master Input'!BO8</f>
        <v>0</v>
      </c>
      <c r="J9" s="10">
        <f>+'Master Input'!BP8</f>
        <v>0</v>
      </c>
      <c r="K9" s="10">
        <f>+'Master Input'!BQ8</f>
        <v>0</v>
      </c>
      <c r="L9" s="10">
        <f>+'Master Input'!BR8</f>
        <v>0</v>
      </c>
      <c r="M9" s="10">
        <f>+'Master Input'!BS8</f>
        <v>0</v>
      </c>
      <c r="N9" s="10">
        <f>+'Master Input'!BT8</f>
        <v>0</v>
      </c>
      <c r="O9" s="10">
        <f>+'Master Input'!BU8</f>
        <v>0</v>
      </c>
      <c r="P9" s="10">
        <f>+'Master Input'!BV8</f>
        <v>0</v>
      </c>
      <c r="Q9" s="10">
        <f>+'Master Input'!BW8</f>
        <v>50</v>
      </c>
      <c r="R9" s="10">
        <f>+'Master Input'!BX8</f>
        <v>0</v>
      </c>
      <c r="S9" s="10">
        <f>+'Master Input'!BY8</f>
        <v>2</v>
      </c>
      <c r="T9" s="10">
        <f>+'Master Input'!BZ8</f>
        <v>0</v>
      </c>
      <c r="U9" s="10">
        <f>+'Master Input'!CA8</f>
        <v>0</v>
      </c>
      <c r="V9" s="10">
        <f>+'Master Input'!CB8</f>
        <v>0</v>
      </c>
      <c r="W9" s="10">
        <f>+'Master Input'!CI8</f>
        <v>52</v>
      </c>
      <c r="X9" s="10">
        <f>+'Master Input'!CJ8</f>
        <v>113.27</v>
      </c>
      <c r="Y9" s="10">
        <f>+'Master Input'!CK8</f>
        <v>165.26999999999998</v>
      </c>
      <c r="Z9" s="28">
        <f>+(Y9-88.43)/88.43*100</f>
        <v>86.89358814881824</v>
      </c>
    </row>
    <row r="11" spans="1:26" ht="12.75">
      <c r="A11" t="str">
        <f>+'Start List Day 1'!D12</f>
        <v>C1W</v>
      </c>
      <c r="B11">
        <f>+'Start List Day 1'!A12</f>
        <v>23</v>
      </c>
      <c r="C11" t="str">
        <f>+'Start List Day 1'!B12</f>
        <v>Sindy Audet</v>
      </c>
      <c r="D11" s="10">
        <f>+'Master Input'!BJ10</f>
        <v>0</v>
      </c>
      <c r="E11" s="10">
        <f>+'Master Input'!BK10</f>
        <v>50</v>
      </c>
      <c r="F11" s="10">
        <f>+'Master Input'!BL10</f>
        <v>0</v>
      </c>
      <c r="G11" s="10">
        <f>+'Master Input'!BM10</f>
        <v>0</v>
      </c>
      <c r="H11" s="10">
        <f>+'Master Input'!BN10</f>
        <v>0</v>
      </c>
      <c r="I11" s="10">
        <f>+'Master Input'!BO10</f>
        <v>2</v>
      </c>
      <c r="J11" s="10">
        <f>+'Master Input'!BP10</f>
        <v>0</v>
      </c>
      <c r="K11" s="10">
        <f>+'Master Input'!BQ10</f>
        <v>0</v>
      </c>
      <c r="L11" s="10">
        <f>+'Master Input'!BR10</f>
        <v>0</v>
      </c>
      <c r="M11" s="10">
        <f>+'Master Input'!BS10</f>
        <v>0</v>
      </c>
      <c r="N11" s="10">
        <f>+'Master Input'!BT10</f>
        <v>0</v>
      </c>
      <c r="O11" s="10">
        <f>+'Master Input'!BU10</f>
        <v>0</v>
      </c>
      <c r="P11" s="10">
        <f>+'Master Input'!BV10</f>
        <v>2</v>
      </c>
      <c r="Q11" s="10">
        <f>+'Master Input'!BW10</f>
        <v>0</v>
      </c>
      <c r="R11" s="10">
        <f>+'Master Input'!BX10</f>
        <v>0</v>
      </c>
      <c r="S11" s="10">
        <f>+'Master Input'!BY10</f>
        <v>0</v>
      </c>
      <c r="T11" s="10">
        <f>+'Master Input'!BZ10</f>
        <v>2</v>
      </c>
      <c r="U11" s="10">
        <f>+'Master Input'!CA10</f>
        <v>50</v>
      </c>
      <c r="V11" s="10">
        <f>+'Master Input'!CB10</f>
        <v>0</v>
      </c>
      <c r="W11" s="10">
        <f>+'Master Input'!CI10</f>
        <v>106</v>
      </c>
      <c r="X11" s="10">
        <f>+'Master Input'!CJ10</f>
        <v>164.89</v>
      </c>
      <c r="Y11" s="10">
        <f>+'Master Input'!CK10</f>
        <v>270.89</v>
      </c>
      <c r="Z11" s="28">
        <f>+(Y11-88.43)/88.43*100</f>
        <v>206.3326925251611</v>
      </c>
    </row>
    <row r="13" spans="1:26" ht="12.75">
      <c r="A13" t="str">
        <f>+'Start List Day 1'!D14</f>
        <v>C2</v>
      </c>
      <c r="B13">
        <f>+'Start List Day 1'!A14</f>
        <v>22</v>
      </c>
      <c r="C13" t="str">
        <f>+'Start List Day 1'!B14</f>
        <v>D.Purcell/T.Purcell</v>
      </c>
      <c r="D13" s="10">
        <f>+'Master Input'!BJ12</f>
        <v>0</v>
      </c>
      <c r="E13" s="10">
        <f>+'Master Input'!BK12</f>
        <v>2</v>
      </c>
      <c r="F13" s="10">
        <f>+'Master Input'!BL12</f>
        <v>0</v>
      </c>
      <c r="G13" s="10">
        <f>+'Master Input'!BM12</f>
        <v>0</v>
      </c>
      <c r="H13" s="10">
        <f>+'Master Input'!BN12</f>
        <v>2</v>
      </c>
      <c r="I13" s="10">
        <f>+'Master Input'!BO12</f>
        <v>0</v>
      </c>
      <c r="J13" s="10">
        <f>+'Master Input'!BP12</f>
        <v>0</v>
      </c>
      <c r="K13" s="10">
        <f>+'Master Input'!BQ12</f>
        <v>0</v>
      </c>
      <c r="L13" s="10">
        <f>+'Master Input'!BR12</f>
        <v>0</v>
      </c>
      <c r="M13" s="10">
        <f>+'Master Input'!BS12</f>
        <v>2</v>
      </c>
      <c r="N13" s="10">
        <f>+'Master Input'!BT12</f>
        <v>0</v>
      </c>
      <c r="O13" s="10">
        <f>+'Master Input'!BU12</f>
        <v>0</v>
      </c>
      <c r="P13" s="10">
        <f>+'Master Input'!BV12</f>
        <v>0</v>
      </c>
      <c r="Q13" s="10">
        <f>+'Master Input'!BW12</f>
        <v>2</v>
      </c>
      <c r="R13" s="10">
        <f>+'Master Input'!BX12</f>
        <v>0</v>
      </c>
      <c r="S13" s="10">
        <f>+'Master Input'!BY12</f>
        <v>0</v>
      </c>
      <c r="T13" s="10">
        <f>+'Master Input'!BZ12</f>
        <v>50</v>
      </c>
      <c r="U13" s="10">
        <f>+'Master Input'!CA12</f>
        <v>0</v>
      </c>
      <c r="V13" s="10">
        <f>+'Master Input'!CB12</f>
        <v>0</v>
      </c>
      <c r="W13" s="10">
        <f>+'Master Input'!CI12</f>
        <v>58</v>
      </c>
      <c r="X13" s="10">
        <f>+'Master Input'!CJ12</f>
        <v>125.18</v>
      </c>
      <c r="Y13" s="10">
        <f>+'Master Input'!CK12</f>
        <v>183.18</v>
      </c>
      <c r="Z13" s="28">
        <f>+(Y13-88.43)/88.43*100</f>
        <v>107.1468958498247</v>
      </c>
    </row>
    <row r="14" spans="1:26" ht="12.75">
      <c r="A14" t="str">
        <f>+'Start List Day 1'!D15</f>
        <v>C2</v>
      </c>
      <c r="B14">
        <f>+'Start List Day 1'!A15</f>
        <v>21</v>
      </c>
      <c r="C14" t="str">
        <f>+'Start List Day 1'!B15</f>
        <v>A.Cutts/J.Cutts</v>
      </c>
      <c r="D14" s="10">
        <f>+'Master Input'!BJ13</f>
        <v>0</v>
      </c>
      <c r="E14" s="10">
        <f>+'Master Input'!BK13</f>
        <v>0</v>
      </c>
      <c r="F14" s="10">
        <f>+'Master Input'!BL13</f>
        <v>0</v>
      </c>
      <c r="G14" s="10">
        <f>+'Master Input'!BM13</f>
        <v>0</v>
      </c>
      <c r="H14" s="10">
        <f>+'Master Input'!BN13</f>
        <v>0</v>
      </c>
      <c r="I14" s="10">
        <f>+'Master Input'!BO13</f>
        <v>0</v>
      </c>
      <c r="J14" s="10">
        <f>+'Master Input'!BP13</f>
        <v>2</v>
      </c>
      <c r="K14" s="10">
        <f>+'Master Input'!BQ13</f>
        <v>0</v>
      </c>
      <c r="L14" s="10">
        <f>+'Master Input'!BR13</f>
        <v>0</v>
      </c>
      <c r="M14" s="10">
        <f>+'Master Input'!BS13</f>
        <v>0</v>
      </c>
      <c r="N14" s="10">
        <f>+'Master Input'!BT13</f>
        <v>0</v>
      </c>
      <c r="O14" s="10">
        <f>+'Master Input'!BU13</f>
        <v>0</v>
      </c>
      <c r="P14" s="10">
        <f>+'Master Input'!BV13</f>
        <v>0</v>
      </c>
      <c r="Q14" s="10">
        <f>+'Master Input'!BW13</f>
        <v>0</v>
      </c>
      <c r="R14" s="10">
        <f>+'Master Input'!BX13</f>
        <v>2</v>
      </c>
      <c r="S14" s="10">
        <f>+'Master Input'!BY13</f>
        <v>2</v>
      </c>
      <c r="T14" s="10">
        <f>+'Master Input'!BZ13</f>
        <v>0</v>
      </c>
      <c r="U14" s="10">
        <f>+'Master Input'!CA13</f>
        <v>0</v>
      </c>
      <c r="V14" s="10">
        <f>+'Master Input'!CB13</f>
        <v>0</v>
      </c>
      <c r="W14" s="10">
        <f>+'Master Input'!CI13</f>
        <v>6</v>
      </c>
      <c r="X14" s="10">
        <f>+'Master Input'!CJ13</f>
        <v>122.69</v>
      </c>
      <c r="Y14" s="10">
        <f>+'Master Input'!CK13</f>
        <v>128.69</v>
      </c>
      <c r="Z14" s="28">
        <f>+(Y14-88.43)/88.43*100</f>
        <v>45.52753590410493</v>
      </c>
    </row>
    <row r="16" spans="1:26" ht="12.75">
      <c r="A16" t="str">
        <f>+'Start List Day 1'!D17</f>
        <v>K1W</v>
      </c>
      <c r="B16">
        <f>+'Start List Day 1'!A17</f>
        <v>20</v>
      </c>
      <c r="C16" t="str">
        <f>+'Start List Day 1'!B17</f>
        <v>Celeste Corkery</v>
      </c>
      <c r="D16" s="10">
        <f>+'Master Input'!BJ15</f>
        <v>0</v>
      </c>
      <c r="E16" s="10">
        <f>+'Master Input'!BK15</f>
        <v>0</v>
      </c>
      <c r="F16" s="10">
        <f>+'Master Input'!BL15</f>
        <v>2</v>
      </c>
      <c r="G16" s="10">
        <f>+'Master Input'!BM15</f>
        <v>0</v>
      </c>
      <c r="H16" s="10">
        <f>+'Master Input'!BN15</f>
        <v>0</v>
      </c>
      <c r="I16" s="10">
        <f>+'Master Input'!BO15</f>
        <v>0</v>
      </c>
      <c r="J16" s="10">
        <f>+'Master Input'!BP15</f>
        <v>0</v>
      </c>
      <c r="K16" s="10">
        <f>+'Master Input'!BQ15</f>
        <v>0</v>
      </c>
      <c r="L16" s="10">
        <f>+'Master Input'!BR15</f>
        <v>0</v>
      </c>
      <c r="M16" s="10">
        <f>+'Master Input'!BS15</f>
        <v>0</v>
      </c>
      <c r="N16" s="10">
        <f>+'Master Input'!BT15</f>
        <v>0</v>
      </c>
      <c r="O16" s="10">
        <f>+'Master Input'!BU15</f>
        <v>0</v>
      </c>
      <c r="P16" s="10">
        <f>+'Master Input'!BV15</f>
        <v>2</v>
      </c>
      <c r="Q16" s="10">
        <f>+'Master Input'!BW15</f>
        <v>50</v>
      </c>
      <c r="R16" s="10">
        <f>+'Master Input'!BX15</f>
        <v>0</v>
      </c>
      <c r="S16" s="10">
        <f>+'Master Input'!BY15</f>
        <v>0</v>
      </c>
      <c r="T16" s="10">
        <f>+'Master Input'!BZ15</f>
        <v>0</v>
      </c>
      <c r="U16" s="10">
        <f>+'Master Input'!CA15</f>
        <v>0</v>
      </c>
      <c r="V16" s="10">
        <f>+'Master Input'!CB15</f>
        <v>0</v>
      </c>
      <c r="W16" s="10">
        <f>+'Master Input'!CI15</f>
        <v>54</v>
      </c>
      <c r="X16" s="10">
        <f>+'Master Input'!CJ15</f>
        <v>138.5</v>
      </c>
      <c r="Y16" s="10">
        <f>+'Master Input'!CK15</f>
        <v>192.5</v>
      </c>
      <c r="Z16" s="28">
        <f>+(Y16-88.43)/88.43*100</f>
        <v>117.68630555241432</v>
      </c>
    </row>
    <row r="17" spans="1:26" ht="12.75">
      <c r="A17" t="str">
        <f>+'Start List Day 1'!D18</f>
        <v>K1W</v>
      </c>
      <c r="B17">
        <f>+'Start List Day 1'!A18</f>
        <v>19</v>
      </c>
      <c r="C17" t="str">
        <f>+'Start List Day 1'!B18</f>
        <v>Marissa Dederer</v>
      </c>
      <c r="D17" s="10">
        <f>+'Master Input'!BJ16</f>
        <v>0</v>
      </c>
      <c r="E17" s="10">
        <f>+'Master Input'!BK16</f>
        <v>0</v>
      </c>
      <c r="F17" s="10">
        <f>+'Master Input'!BL16</f>
        <v>0</v>
      </c>
      <c r="G17" s="10">
        <f>+'Master Input'!BM16</f>
        <v>0</v>
      </c>
      <c r="H17" s="10">
        <f>+'Master Input'!BN16</f>
        <v>0</v>
      </c>
      <c r="I17" s="10">
        <f>+'Master Input'!BO16</f>
        <v>0</v>
      </c>
      <c r="J17" s="10">
        <f>+'Master Input'!BP16</f>
        <v>0</v>
      </c>
      <c r="K17" s="10">
        <f>+'Master Input'!BQ16</f>
        <v>0</v>
      </c>
      <c r="L17" s="10">
        <f>+'Master Input'!BR16</f>
        <v>0</v>
      </c>
      <c r="M17" s="10">
        <f>+'Master Input'!BS16</f>
        <v>0</v>
      </c>
      <c r="N17" s="10">
        <f>+'Master Input'!BT16</f>
        <v>0</v>
      </c>
      <c r="O17" s="10">
        <f>+'Master Input'!BU16</f>
        <v>0</v>
      </c>
      <c r="P17" s="10">
        <f>+'Master Input'!BV16</f>
        <v>0</v>
      </c>
      <c r="Q17" s="10">
        <f>+'Master Input'!BW16</f>
        <v>0</v>
      </c>
      <c r="R17" s="10">
        <f>+'Master Input'!BX16</f>
        <v>0</v>
      </c>
      <c r="S17" s="10">
        <f>+'Master Input'!BY16</f>
        <v>2</v>
      </c>
      <c r="T17" s="10">
        <f>+'Master Input'!BZ16</f>
        <v>0</v>
      </c>
      <c r="U17" s="10">
        <f>+'Master Input'!CA16</f>
        <v>0</v>
      </c>
      <c r="V17" s="10">
        <f>+'Master Input'!CB16</f>
        <v>0</v>
      </c>
      <c r="W17" s="10">
        <f>+'Master Input'!CI16</f>
        <v>2</v>
      </c>
      <c r="X17" s="10">
        <f>+'Master Input'!CJ16</f>
        <v>134.53</v>
      </c>
      <c r="Y17" s="10">
        <f>+'Master Input'!CK16</f>
        <v>136.53</v>
      </c>
      <c r="Z17" s="28">
        <f aca="true" t="shared" si="0" ref="Z17:Z24">+(Y17-88.43)/88.43*100</f>
        <v>54.39330543933053</v>
      </c>
    </row>
    <row r="18" spans="1:26" ht="12.75">
      <c r="A18" t="str">
        <f>+'Start List Day 1'!D19</f>
        <v>K1W</v>
      </c>
      <c r="B18">
        <f>+'Start List Day 1'!A19</f>
        <v>18</v>
      </c>
      <c r="C18" t="str">
        <f>+'Start List Day 1'!B19</f>
        <v>Anna Williams</v>
      </c>
      <c r="D18" s="10" t="str">
        <f>+'Master Input'!BJ17</f>
        <v>DNS</v>
      </c>
      <c r="E18" s="10">
        <f>+'Master Input'!BK17</f>
        <v>0</v>
      </c>
      <c r="F18" s="10">
        <f>+'Master Input'!BL17</f>
        <v>0</v>
      </c>
      <c r="G18" s="10">
        <f>+'Master Input'!BM17</f>
        <v>0</v>
      </c>
      <c r="H18" s="10">
        <f>+'Master Input'!BN17</f>
        <v>0</v>
      </c>
      <c r="I18" s="10">
        <f>+'Master Input'!BO17</f>
        <v>0</v>
      </c>
      <c r="J18" s="10">
        <f>+'Master Input'!BP17</f>
        <v>0</v>
      </c>
      <c r="K18" s="10">
        <f>+'Master Input'!BQ17</f>
        <v>0</v>
      </c>
      <c r="L18" s="10">
        <f>+'Master Input'!BR17</f>
        <v>0</v>
      </c>
      <c r="M18" s="10">
        <f>+'Master Input'!BS17</f>
        <v>0</v>
      </c>
      <c r="N18" s="10">
        <f>+'Master Input'!BT17</f>
        <v>0</v>
      </c>
      <c r="O18" s="10">
        <f>+'Master Input'!BU17</f>
        <v>0</v>
      </c>
      <c r="P18" s="10">
        <f>+'Master Input'!BV17</f>
        <v>0</v>
      </c>
      <c r="Q18" s="10">
        <f>+'Master Input'!BW17</f>
        <v>0</v>
      </c>
      <c r="R18" s="10">
        <f>+'Master Input'!BX17</f>
        <v>0</v>
      </c>
      <c r="S18" s="10">
        <f>+'Master Input'!BY17</f>
        <v>0</v>
      </c>
      <c r="T18" s="10">
        <f>+'Master Input'!BZ17</f>
        <v>0</v>
      </c>
      <c r="U18" s="10">
        <f>+'Master Input'!CA17</f>
        <v>0</v>
      </c>
      <c r="V18" s="10">
        <f>+'Master Input'!CB17</f>
        <v>0</v>
      </c>
      <c r="W18" s="10">
        <f>+'Master Input'!CI17</f>
        <v>0</v>
      </c>
      <c r="X18" s="10">
        <f>+'Master Input'!CJ17</f>
        <v>999</v>
      </c>
      <c r="Y18" s="10" t="s">
        <v>12</v>
      </c>
      <c r="Z18" s="28" t="s">
        <v>49</v>
      </c>
    </row>
    <row r="19" spans="1:26" ht="12.75">
      <c r="A19" t="str">
        <f>+'Start List Day 1'!D20</f>
        <v>K1W</v>
      </c>
      <c r="B19">
        <f>+'Start List Day 1'!A20</f>
        <v>17</v>
      </c>
      <c r="C19" t="str">
        <f>+'Start List Day 1'!B20</f>
        <v>Thea Froehlich</v>
      </c>
      <c r="D19" s="10">
        <f>+'Master Input'!BJ18</f>
        <v>0</v>
      </c>
      <c r="E19" s="10">
        <f>+'Master Input'!BK18</f>
        <v>2</v>
      </c>
      <c r="F19" s="10">
        <f>+'Master Input'!BL18</f>
        <v>0</v>
      </c>
      <c r="G19" s="10">
        <f>+'Master Input'!BM18</f>
        <v>0</v>
      </c>
      <c r="H19" s="10">
        <f>+'Master Input'!BN18</f>
        <v>0</v>
      </c>
      <c r="I19" s="10">
        <f>+'Master Input'!BO18</f>
        <v>0</v>
      </c>
      <c r="J19" s="10">
        <f>+'Master Input'!BP18</f>
        <v>0</v>
      </c>
      <c r="K19" s="10">
        <f>+'Master Input'!BQ18</f>
        <v>0</v>
      </c>
      <c r="L19" s="10">
        <f>+'Master Input'!BR18</f>
        <v>0</v>
      </c>
      <c r="M19" s="10">
        <f>+'Master Input'!BS18</f>
        <v>0</v>
      </c>
      <c r="N19" s="10">
        <f>+'Master Input'!BT18</f>
        <v>0</v>
      </c>
      <c r="O19" s="10">
        <f>+'Master Input'!BU18</f>
        <v>0</v>
      </c>
      <c r="P19" s="10">
        <f>+'Master Input'!BV18</f>
        <v>2</v>
      </c>
      <c r="Q19" s="10">
        <f>+'Master Input'!BW18</f>
        <v>0</v>
      </c>
      <c r="R19" s="10">
        <f>+'Master Input'!BX18</f>
        <v>0</v>
      </c>
      <c r="S19" s="10">
        <f>+'Master Input'!BY18</f>
        <v>0</v>
      </c>
      <c r="T19" s="10">
        <f>+'Master Input'!BZ18</f>
        <v>2</v>
      </c>
      <c r="U19" s="10">
        <f>+'Master Input'!CA18</f>
        <v>0</v>
      </c>
      <c r="V19" s="10">
        <f>+'Master Input'!CB18</f>
        <v>0</v>
      </c>
      <c r="W19" s="10">
        <f>+'Master Input'!CI18</f>
        <v>6</v>
      </c>
      <c r="X19" s="10">
        <f>+'Master Input'!CJ18</f>
        <v>131.39</v>
      </c>
      <c r="Y19" s="10">
        <f>+'Master Input'!CK18</f>
        <v>137.39</v>
      </c>
      <c r="Z19" s="28">
        <f t="shared" si="0"/>
        <v>55.365826077123124</v>
      </c>
    </row>
    <row r="20" spans="1:26" ht="12.75">
      <c r="A20" t="str">
        <f>+'Start List Day 1'!D21</f>
        <v>K1W</v>
      </c>
      <c r="B20">
        <f>+'Start List Day 1'!A21</f>
        <v>16</v>
      </c>
      <c r="C20" t="str">
        <f>+'Start List Day 1'!B21</f>
        <v>Kathleen Tayler</v>
      </c>
      <c r="D20" s="10">
        <f>+'Master Input'!BJ19</f>
        <v>0</v>
      </c>
      <c r="E20" s="10">
        <f>+'Master Input'!BK19</f>
        <v>2</v>
      </c>
      <c r="F20" s="10">
        <f>+'Master Input'!BL19</f>
        <v>0</v>
      </c>
      <c r="G20" s="10">
        <f>+'Master Input'!BM19</f>
        <v>0</v>
      </c>
      <c r="H20" s="10">
        <f>+'Master Input'!BN19</f>
        <v>0</v>
      </c>
      <c r="I20" s="10">
        <f>+'Master Input'!BO19</f>
        <v>0</v>
      </c>
      <c r="J20" s="10">
        <f>+'Master Input'!BP19</f>
        <v>0</v>
      </c>
      <c r="K20" s="10">
        <f>+'Master Input'!BQ19</f>
        <v>0</v>
      </c>
      <c r="L20" s="10">
        <f>+'Master Input'!BR19</f>
        <v>0</v>
      </c>
      <c r="M20" s="10">
        <f>+'Master Input'!BS19</f>
        <v>0</v>
      </c>
      <c r="N20" s="10">
        <f>+'Master Input'!BT19</f>
        <v>0</v>
      </c>
      <c r="O20" s="10">
        <f>+'Master Input'!BU19</f>
        <v>2</v>
      </c>
      <c r="P20" s="10">
        <f>+'Master Input'!BV19</f>
        <v>0</v>
      </c>
      <c r="Q20" s="10">
        <f>+'Master Input'!BW19</f>
        <v>0</v>
      </c>
      <c r="R20" s="10">
        <f>+'Master Input'!BX19</f>
        <v>0</v>
      </c>
      <c r="S20" s="10">
        <f>+'Master Input'!BY19</f>
        <v>0</v>
      </c>
      <c r="T20" s="10">
        <f>+'Master Input'!BZ19</f>
        <v>0</v>
      </c>
      <c r="U20" s="10">
        <f>+'Master Input'!CA19</f>
        <v>0</v>
      </c>
      <c r="V20" s="10">
        <f>+'Master Input'!CB19</f>
        <v>0</v>
      </c>
      <c r="W20" s="10">
        <f>+'Master Input'!CI19</f>
        <v>4</v>
      </c>
      <c r="X20" s="10">
        <f>+'Master Input'!CJ19</f>
        <v>121.36</v>
      </c>
      <c r="Y20" s="10">
        <f>+'Master Input'!CK19</f>
        <v>125.36</v>
      </c>
      <c r="Z20" s="28">
        <f t="shared" si="0"/>
        <v>41.76184552753589</v>
      </c>
    </row>
    <row r="21" spans="1:26" ht="12.75">
      <c r="A21" t="str">
        <f>+'Start List Day 1'!D22</f>
        <v>K1W</v>
      </c>
      <c r="B21">
        <f>+'Start List Day 1'!A22</f>
        <v>15</v>
      </c>
      <c r="C21" t="str">
        <f>+'Start List Day 1'!B22</f>
        <v>Katrina Van Wijk</v>
      </c>
      <c r="D21" s="10">
        <f>+'Master Input'!BJ20</f>
        <v>0</v>
      </c>
      <c r="E21" s="10">
        <f>+'Master Input'!BK20</f>
        <v>0</v>
      </c>
      <c r="F21" s="10">
        <f>+'Master Input'!BL20</f>
        <v>0</v>
      </c>
      <c r="G21" s="10">
        <f>+'Master Input'!BM20</f>
        <v>0</v>
      </c>
      <c r="H21" s="10">
        <f>+'Master Input'!BN20</f>
        <v>0</v>
      </c>
      <c r="I21" s="10">
        <f>+'Master Input'!BO20</f>
        <v>0</v>
      </c>
      <c r="J21" s="10">
        <f>+'Master Input'!BP20</f>
        <v>2</v>
      </c>
      <c r="K21" s="10">
        <f>+'Master Input'!BQ20</f>
        <v>0</v>
      </c>
      <c r="L21" s="10">
        <f>+'Master Input'!BR20</f>
        <v>0</v>
      </c>
      <c r="M21" s="10">
        <f>+'Master Input'!BS20</f>
        <v>50</v>
      </c>
      <c r="N21" s="10">
        <f>+'Master Input'!BT20</f>
        <v>0</v>
      </c>
      <c r="O21" s="10">
        <f>+'Master Input'!BU20</f>
        <v>0</v>
      </c>
      <c r="P21" s="10">
        <f>+'Master Input'!BV20</f>
        <v>0</v>
      </c>
      <c r="Q21" s="10">
        <f>+'Master Input'!BW20</f>
        <v>0</v>
      </c>
      <c r="R21" s="10">
        <f>+'Master Input'!BX20</f>
        <v>0</v>
      </c>
      <c r="S21" s="10">
        <f>+'Master Input'!BY20</f>
        <v>0</v>
      </c>
      <c r="T21" s="10">
        <f>+'Master Input'!BZ20</f>
        <v>0</v>
      </c>
      <c r="U21" s="10">
        <f>+'Master Input'!CA20</f>
        <v>0</v>
      </c>
      <c r="V21" s="10">
        <f>+'Master Input'!CB20</f>
        <v>50</v>
      </c>
      <c r="W21" s="10">
        <f>+'Master Input'!CI20</f>
        <v>102</v>
      </c>
      <c r="X21" s="10">
        <f>+'Master Input'!CJ20</f>
        <v>134.93</v>
      </c>
      <c r="Y21" s="10">
        <f>+'Master Input'!CK20</f>
        <v>236.93</v>
      </c>
      <c r="Z21" s="28">
        <f t="shared" si="0"/>
        <v>167.92943571186248</v>
      </c>
    </row>
    <row r="22" spans="1:26" ht="12.75">
      <c r="A22" t="str">
        <f>+'Start List Day 1'!D23</f>
        <v>K1W</v>
      </c>
      <c r="B22">
        <f>+'Start List Day 1'!A23</f>
        <v>14</v>
      </c>
      <c r="C22" t="str">
        <f>+'Start List Day 1'!B23</f>
        <v>Jaz DenHollander</v>
      </c>
      <c r="D22" s="10">
        <f>+'Master Input'!BJ21</f>
        <v>0</v>
      </c>
      <c r="E22" s="10">
        <f>+'Master Input'!BK21</f>
        <v>0</v>
      </c>
      <c r="F22" s="10">
        <f>+'Master Input'!BL21</f>
        <v>0</v>
      </c>
      <c r="G22" s="10">
        <f>+'Master Input'!BM21</f>
        <v>0</v>
      </c>
      <c r="H22" s="10">
        <f>+'Master Input'!BN21</f>
        <v>0</v>
      </c>
      <c r="I22" s="10">
        <f>+'Master Input'!BO21</f>
        <v>0</v>
      </c>
      <c r="J22" s="10">
        <f>+'Master Input'!BP21</f>
        <v>0</v>
      </c>
      <c r="K22" s="10">
        <f>+'Master Input'!BQ21</f>
        <v>0</v>
      </c>
      <c r="L22" s="10">
        <f>+'Master Input'!BR21</f>
        <v>0</v>
      </c>
      <c r="M22" s="10">
        <f>+'Master Input'!BS21</f>
        <v>0</v>
      </c>
      <c r="N22" s="10">
        <f>+'Master Input'!BT21</f>
        <v>0</v>
      </c>
      <c r="O22" s="10">
        <f>+'Master Input'!BU21</f>
        <v>0</v>
      </c>
      <c r="P22" s="10">
        <f>+'Master Input'!BV21</f>
        <v>0</v>
      </c>
      <c r="Q22" s="10">
        <f>+'Master Input'!BW21</f>
        <v>0</v>
      </c>
      <c r="R22" s="10">
        <f>+'Master Input'!BX21</f>
        <v>0</v>
      </c>
      <c r="S22" s="10">
        <f>+'Master Input'!BY21</f>
        <v>0</v>
      </c>
      <c r="T22" s="10">
        <f>+'Master Input'!BZ21</f>
        <v>0</v>
      </c>
      <c r="U22" s="10">
        <f>+'Master Input'!CA21</f>
        <v>0</v>
      </c>
      <c r="V22" s="10">
        <f>+'Master Input'!CB21</f>
        <v>0</v>
      </c>
      <c r="W22" s="10">
        <f>+'Master Input'!CI21</f>
        <v>0</v>
      </c>
      <c r="X22" s="10">
        <f>+'Master Input'!CJ21</f>
        <v>115.22</v>
      </c>
      <c r="Y22" s="10">
        <f>+'Master Input'!CK21</f>
        <v>115.22</v>
      </c>
      <c r="Z22" s="28">
        <f t="shared" si="0"/>
        <v>30.295148705190535</v>
      </c>
    </row>
    <row r="23" spans="1:26" ht="12.75">
      <c r="A23" t="str">
        <f>+'Start List Day 1'!D24</f>
        <v>K1W</v>
      </c>
      <c r="B23">
        <f>+'Start List Day 1'!A24</f>
        <v>13</v>
      </c>
      <c r="C23" t="str">
        <f>+'Start List Day 1'!B24</f>
        <v>Sarah Boudens</v>
      </c>
      <c r="D23" s="10">
        <f>+'Master Input'!BJ22</f>
        <v>0</v>
      </c>
      <c r="E23" s="10">
        <f>+'Master Input'!BK22</f>
        <v>2</v>
      </c>
      <c r="F23" s="10">
        <f>+'Master Input'!BL22</f>
        <v>0</v>
      </c>
      <c r="G23" s="10">
        <f>+'Master Input'!BM22</f>
        <v>0</v>
      </c>
      <c r="H23" s="10">
        <f>+'Master Input'!BN22</f>
        <v>0</v>
      </c>
      <c r="I23" s="10">
        <f>+'Master Input'!BO22</f>
        <v>0</v>
      </c>
      <c r="J23" s="10">
        <f>+'Master Input'!BP22</f>
        <v>0</v>
      </c>
      <c r="K23" s="10">
        <f>+'Master Input'!BQ22</f>
        <v>0</v>
      </c>
      <c r="L23" s="10">
        <f>+'Master Input'!BR22</f>
        <v>0</v>
      </c>
      <c r="M23" s="10">
        <f>+'Master Input'!BS22</f>
        <v>0</v>
      </c>
      <c r="N23" s="10">
        <f>+'Master Input'!BT22</f>
        <v>0</v>
      </c>
      <c r="O23" s="10">
        <f>+'Master Input'!BU22</f>
        <v>0</v>
      </c>
      <c r="P23" s="10">
        <f>+'Master Input'!BV22</f>
        <v>0</v>
      </c>
      <c r="Q23" s="10">
        <f>+'Master Input'!BW22</f>
        <v>0</v>
      </c>
      <c r="R23" s="10">
        <f>+'Master Input'!BX22</f>
        <v>0</v>
      </c>
      <c r="S23" s="10">
        <f>+'Master Input'!BY22</f>
        <v>0</v>
      </c>
      <c r="T23" s="10">
        <f>+'Master Input'!BZ22</f>
        <v>2</v>
      </c>
      <c r="U23" s="10">
        <f>+'Master Input'!CA22</f>
        <v>0</v>
      </c>
      <c r="V23" s="10">
        <f>+'Master Input'!CB22</f>
        <v>0</v>
      </c>
      <c r="W23" s="10">
        <f>+'Master Input'!CI22</f>
        <v>4</v>
      </c>
      <c r="X23" s="10">
        <f>+'Master Input'!CJ22</f>
        <v>113.41</v>
      </c>
      <c r="Y23" s="10">
        <f>+'Master Input'!CK22</f>
        <v>117.41</v>
      </c>
      <c r="Z23" s="28">
        <f t="shared" si="0"/>
        <v>32.771683817708904</v>
      </c>
    </row>
    <row r="24" spans="1:26" ht="12.75">
      <c r="A24" t="str">
        <f>+'Start List Day 1'!D25</f>
        <v>K1W</v>
      </c>
      <c r="B24">
        <f>+'Start List Day 1'!A25</f>
        <v>12</v>
      </c>
      <c r="C24" t="str">
        <f>+'Start List Day 1'!B25</f>
        <v>Jessica Groeneveld</v>
      </c>
      <c r="D24" s="10">
        <f>+'Master Input'!BJ23</f>
        <v>0</v>
      </c>
      <c r="E24" s="10">
        <f>+'Master Input'!BK23</f>
        <v>0</v>
      </c>
      <c r="F24" s="10">
        <f>+'Master Input'!BL23</f>
        <v>0</v>
      </c>
      <c r="G24" s="10">
        <f>+'Master Input'!BM23</f>
        <v>0</v>
      </c>
      <c r="H24" s="10">
        <f>+'Master Input'!BN23</f>
        <v>0</v>
      </c>
      <c r="I24" s="10">
        <f>+'Master Input'!BO23</f>
        <v>0</v>
      </c>
      <c r="J24" s="10">
        <f>+'Master Input'!BP23</f>
        <v>0</v>
      </c>
      <c r="K24" s="10">
        <f>+'Master Input'!BQ23</f>
        <v>0</v>
      </c>
      <c r="L24" s="10">
        <f>+'Master Input'!BR23</f>
        <v>0</v>
      </c>
      <c r="M24" s="10">
        <f>+'Master Input'!BS23</f>
        <v>0</v>
      </c>
      <c r="N24" s="10">
        <f>+'Master Input'!BT23</f>
        <v>0</v>
      </c>
      <c r="O24" s="10">
        <f>+'Master Input'!BU23</f>
        <v>0</v>
      </c>
      <c r="P24" s="10">
        <f>+'Master Input'!BV23</f>
        <v>0</v>
      </c>
      <c r="Q24" s="10">
        <f>+'Master Input'!BW23</f>
        <v>0</v>
      </c>
      <c r="R24" s="10">
        <f>+'Master Input'!BX23</f>
        <v>0</v>
      </c>
      <c r="S24" s="10">
        <f>+'Master Input'!BY23</f>
        <v>0</v>
      </c>
      <c r="T24" s="10">
        <f>+'Master Input'!BZ23</f>
        <v>0</v>
      </c>
      <c r="U24" s="10">
        <f>+'Master Input'!CA23</f>
        <v>0</v>
      </c>
      <c r="V24" s="10">
        <f>+'Master Input'!CB23</f>
        <v>2</v>
      </c>
      <c r="W24" s="10">
        <f>+'Master Input'!CI23</f>
        <v>2</v>
      </c>
      <c r="X24" s="10">
        <f>+'Master Input'!CJ23</f>
        <v>107.29</v>
      </c>
      <c r="Y24" s="10">
        <f>+'Master Input'!CK23</f>
        <v>109.29</v>
      </c>
      <c r="Z24" s="28">
        <f t="shared" si="0"/>
        <v>23.58927965622526</v>
      </c>
    </row>
    <row r="26" spans="1:26" ht="12.75">
      <c r="A26" t="str">
        <f>+'Start List Day 1'!D27</f>
        <v>K1</v>
      </c>
      <c r="B26">
        <f>+'Start List Day 1'!A27</f>
        <v>11</v>
      </c>
      <c r="C26" t="str">
        <f>+'Start List Day 1'!B27</f>
        <v>Derek Beer</v>
      </c>
      <c r="D26" s="10">
        <f>+'Master Input'!BJ25</f>
        <v>0</v>
      </c>
      <c r="E26" s="10">
        <f>+'Master Input'!BK25</f>
        <v>2</v>
      </c>
      <c r="F26" s="10">
        <f>+'Master Input'!BL25</f>
        <v>0</v>
      </c>
      <c r="G26" s="10">
        <f>+'Master Input'!BM25</f>
        <v>0</v>
      </c>
      <c r="H26" s="10">
        <f>+'Master Input'!BN25</f>
        <v>0</v>
      </c>
      <c r="I26" s="10">
        <f>+'Master Input'!BO25</f>
        <v>0</v>
      </c>
      <c r="J26" s="10">
        <f>+'Master Input'!BP25</f>
        <v>2</v>
      </c>
      <c r="K26" s="10">
        <f>+'Master Input'!BQ25</f>
        <v>0</v>
      </c>
      <c r="L26" s="10">
        <f>+'Master Input'!BR25</f>
        <v>0</v>
      </c>
      <c r="M26" s="10">
        <f>+'Master Input'!BS25</f>
        <v>0</v>
      </c>
      <c r="N26" s="10">
        <f>+'Master Input'!BT25</f>
        <v>0</v>
      </c>
      <c r="O26" s="10">
        <f>+'Master Input'!BU25</f>
        <v>0</v>
      </c>
      <c r="P26" s="10">
        <f>+'Master Input'!BV25</f>
        <v>2</v>
      </c>
      <c r="Q26" s="10">
        <f>+'Master Input'!BW25</f>
        <v>0</v>
      </c>
      <c r="R26" s="10">
        <f>+'Master Input'!BX25</f>
        <v>0</v>
      </c>
      <c r="S26" s="10">
        <f>+'Master Input'!BY25</f>
        <v>0</v>
      </c>
      <c r="T26" s="10">
        <f>+'Master Input'!BZ25</f>
        <v>0</v>
      </c>
      <c r="U26" s="10">
        <f>+'Master Input'!CA25</f>
        <v>0</v>
      </c>
      <c r="V26" s="10">
        <f>+'Master Input'!CB25</f>
        <v>0</v>
      </c>
      <c r="W26" s="10">
        <f>+'Master Input'!CI25</f>
        <v>6</v>
      </c>
      <c r="X26" s="10">
        <f>+'Master Input'!CJ25</f>
        <v>110.41</v>
      </c>
      <c r="Y26" s="10">
        <f>+'Master Input'!CK25</f>
        <v>116.41</v>
      </c>
      <c r="Z26" s="28">
        <f>+(Y26-88.43)/88.43*100</f>
        <v>31.640845866787277</v>
      </c>
    </row>
    <row r="27" spans="1:26" ht="12.75">
      <c r="A27" t="str">
        <f>+'Start List Day 1'!D28</f>
        <v>K1</v>
      </c>
      <c r="B27">
        <f>+'Start List Day 1'!A28</f>
        <v>10</v>
      </c>
      <c r="C27" t="str">
        <f>+'Start List Day 1'!B28</f>
        <v>Francois St Aubin Migneault</v>
      </c>
      <c r="D27" s="10">
        <f>+'Master Input'!BJ26</f>
        <v>0</v>
      </c>
      <c r="E27" s="10">
        <f>+'Master Input'!BK26</f>
        <v>0</v>
      </c>
      <c r="F27" s="10">
        <f>+'Master Input'!BL26</f>
        <v>0</v>
      </c>
      <c r="G27" s="10">
        <f>+'Master Input'!BM26</f>
        <v>0</v>
      </c>
      <c r="H27" s="10">
        <f>+'Master Input'!BN26</f>
        <v>0</v>
      </c>
      <c r="I27" s="10">
        <f>+'Master Input'!BO26</f>
        <v>0</v>
      </c>
      <c r="J27" s="10">
        <f>+'Master Input'!BP26</f>
        <v>0</v>
      </c>
      <c r="K27" s="10">
        <f>+'Master Input'!BQ26</f>
        <v>0</v>
      </c>
      <c r="L27" s="10">
        <f>+'Master Input'!BR26</f>
        <v>0</v>
      </c>
      <c r="M27" s="10">
        <f>+'Master Input'!BS26</f>
        <v>0</v>
      </c>
      <c r="N27" s="10">
        <f>+'Master Input'!BT26</f>
        <v>0</v>
      </c>
      <c r="O27" s="10">
        <f>+'Master Input'!BU26</f>
        <v>0</v>
      </c>
      <c r="P27" s="10">
        <f>+'Master Input'!BV26</f>
        <v>0</v>
      </c>
      <c r="Q27" s="10">
        <f>+'Master Input'!BW26</f>
        <v>2</v>
      </c>
      <c r="R27" s="10">
        <f>+'Master Input'!BX26</f>
        <v>0</v>
      </c>
      <c r="S27" s="10">
        <f>+'Master Input'!BY26</f>
        <v>0</v>
      </c>
      <c r="T27" s="10">
        <f>+'Master Input'!BZ26</f>
        <v>0</v>
      </c>
      <c r="U27" s="10">
        <f>+'Master Input'!CA26</f>
        <v>0</v>
      </c>
      <c r="V27" s="10">
        <f>+'Master Input'!CB26</f>
        <v>0</v>
      </c>
      <c r="W27" s="10">
        <f>+'Master Input'!CI26</f>
        <v>2</v>
      </c>
      <c r="X27" s="10">
        <f>+'Master Input'!CJ26</f>
        <v>98.81</v>
      </c>
      <c r="Y27" s="10">
        <f>+'Master Input'!CK26</f>
        <v>100.81</v>
      </c>
      <c r="Z27" s="28">
        <f aca="true" t="shared" si="1" ref="Z27:Z36">+(Y27-88.43)/88.43*100</f>
        <v>13.99977383240981</v>
      </c>
    </row>
    <row r="28" spans="1:26" ht="12.75">
      <c r="A28" t="str">
        <f>+'Start List Day 1'!D29</f>
        <v>K1</v>
      </c>
      <c r="B28">
        <f>+'Start List Day 1'!A29</f>
        <v>9</v>
      </c>
      <c r="C28" t="str">
        <f>+'Start List Day 1'!B29</f>
        <v>Babacar Daoust-Cisse</v>
      </c>
      <c r="D28" s="10">
        <f>+'Master Input'!BJ27</f>
        <v>0</v>
      </c>
      <c r="E28" s="10">
        <f>+'Master Input'!BK27</f>
        <v>0</v>
      </c>
      <c r="F28" s="10">
        <f>+'Master Input'!BL27</f>
        <v>0</v>
      </c>
      <c r="G28" s="10">
        <f>+'Master Input'!BM27</f>
        <v>0</v>
      </c>
      <c r="H28" s="10">
        <f>+'Master Input'!BN27</f>
        <v>0</v>
      </c>
      <c r="I28" s="10">
        <f>+'Master Input'!BO27</f>
        <v>0</v>
      </c>
      <c r="J28" s="10">
        <f>+'Master Input'!BP27</f>
        <v>0</v>
      </c>
      <c r="K28" s="10">
        <f>+'Master Input'!BQ27</f>
        <v>0</v>
      </c>
      <c r="L28" s="10">
        <f>+'Master Input'!BR27</f>
        <v>0</v>
      </c>
      <c r="M28" s="10">
        <f>+'Master Input'!BS27</f>
        <v>0</v>
      </c>
      <c r="N28" s="10">
        <f>+'Master Input'!BT27</f>
        <v>0</v>
      </c>
      <c r="O28" s="10">
        <f>+'Master Input'!BU27</f>
        <v>0</v>
      </c>
      <c r="P28" s="10">
        <f>+'Master Input'!BV27</f>
        <v>0</v>
      </c>
      <c r="Q28" s="10">
        <f>+'Master Input'!BW27</f>
        <v>0</v>
      </c>
      <c r="R28" s="10">
        <f>+'Master Input'!BX27</f>
        <v>0</v>
      </c>
      <c r="S28" s="10">
        <f>+'Master Input'!BY27</f>
        <v>0</v>
      </c>
      <c r="T28" s="10">
        <f>+'Master Input'!BZ27</f>
        <v>50</v>
      </c>
      <c r="U28" s="10">
        <f>+'Master Input'!CA27</f>
        <v>0</v>
      </c>
      <c r="V28" s="10">
        <f>+'Master Input'!CB27</f>
        <v>0</v>
      </c>
      <c r="W28" s="10">
        <f>+'Master Input'!CI27</f>
        <v>50</v>
      </c>
      <c r="X28" s="10">
        <f>+'Master Input'!CJ27</f>
        <v>97.13</v>
      </c>
      <c r="Y28" s="10">
        <f>+'Master Input'!CK27</f>
        <v>147.13</v>
      </c>
      <c r="Z28" s="28">
        <f t="shared" si="1"/>
        <v>66.38018771909984</v>
      </c>
    </row>
    <row r="29" spans="1:26" ht="12.75">
      <c r="A29" t="str">
        <f>+'Start List Day 1'!D30</f>
        <v>K1</v>
      </c>
      <c r="B29">
        <f>+'Start List Day 1'!A30</f>
        <v>8</v>
      </c>
      <c r="C29" t="str">
        <f>+'Start List Day 1'!B30</f>
        <v>Christopher McTaggart</v>
      </c>
      <c r="D29" s="10">
        <f>+'Master Input'!BJ28</f>
        <v>0</v>
      </c>
      <c r="E29" s="10">
        <f>+'Master Input'!BK28</f>
        <v>2</v>
      </c>
      <c r="F29" s="10">
        <f>+'Master Input'!BL28</f>
        <v>0</v>
      </c>
      <c r="G29" s="10">
        <f>+'Master Input'!BM28</f>
        <v>0</v>
      </c>
      <c r="H29" s="10">
        <f>+'Master Input'!BN28</f>
        <v>0</v>
      </c>
      <c r="I29" s="10">
        <f>+'Master Input'!BO28</f>
        <v>0</v>
      </c>
      <c r="J29" s="10">
        <f>+'Master Input'!BP28</f>
        <v>0</v>
      </c>
      <c r="K29" s="10">
        <f>+'Master Input'!BQ28</f>
        <v>0</v>
      </c>
      <c r="L29" s="10">
        <f>+'Master Input'!BR28</f>
        <v>0</v>
      </c>
      <c r="M29" s="10">
        <f>+'Master Input'!BS28</f>
        <v>0</v>
      </c>
      <c r="N29" s="10">
        <f>+'Master Input'!BT28</f>
        <v>0</v>
      </c>
      <c r="O29" s="10">
        <f>+'Master Input'!BU28</f>
        <v>0</v>
      </c>
      <c r="P29" s="10">
        <f>+'Master Input'!BV28</f>
        <v>0</v>
      </c>
      <c r="Q29" s="10">
        <f>+'Master Input'!BW28</f>
        <v>0</v>
      </c>
      <c r="R29" s="10">
        <f>+'Master Input'!BX28</f>
        <v>0</v>
      </c>
      <c r="S29" s="10">
        <f>+'Master Input'!BY28</f>
        <v>0</v>
      </c>
      <c r="T29" s="10">
        <f>+'Master Input'!BZ28</f>
        <v>0</v>
      </c>
      <c r="U29" s="10">
        <f>+'Master Input'!CA28</f>
        <v>0</v>
      </c>
      <c r="V29" s="10">
        <f>+'Master Input'!CB28</f>
        <v>0</v>
      </c>
      <c r="W29" s="10">
        <f>+'Master Input'!CI28</f>
        <v>2</v>
      </c>
      <c r="X29" s="10">
        <f>+'Master Input'!CJ28</f>
        <v>97.61</v>
      </c>
      <c r="Y29" s="10">
        <f>+'Master Input'!CK28</f>
        <v>99.61</v>
      </c>
      <c r="Z29" s="28">
        <f t="shared" si="1"/>
        <v>12.642768291303847</v>
      </c>
    </row>
    <row r="30" spans="1:26" ht="12.75">
      <c r="A30" t="str">
        <f>+'Start List Day 1'!D31</f>
        <v>K1</v>
      </c>
      <c r="B30">
        <f>+'Start List Day 1'!A31</f>
        <v>7</v>
      </c>
      <c r="C30" t="str">
        <f>+'Start List Day 1'!B31</f>
        <v>Michael Tayler</v>
      </c>
      <c r="D30" s="10">
        <f>+'Master Input'!BJ29</f>
        <v>0</v>
      </c>
      <c r="E30" s="10">
        <f>+'Master Input'!BK29</f>
        <v>0</v>
      </c>
      <c r="F30" s="10">
        <f>+'Master Input'!BL29</f>
        <v>0</v>
      </c>
      <c r="G30" s="10">
        <f>+'Master Input'!BM29</f>
        <v>0</v>
      </c>
      <c r="H30" s="10">
        <f>+'Master Input'!BN29</f>
        <v>0</v>
      </c>
      <c r="I30" s="10">
        <f>+'Master Input'!BO29</f>
        <v>0</v>
      </c>
      <c r="J30" s="10">
        <f>+'Master Input'!BP29</f>
        <v>0</v>
      </c>
      <c r="K30" s="10">
        <f>+'Master Input'!BQ29</f>
        <v>0</v>
      </c>
      <c r="L30" s="10">
        <f>+'Master Input'!BR29</f>
        <v>0</v>
      </c>
      <c r="M30" s="10">
        <f>+'Master Input'!BS29</f>
        <v>0</v>
      </c>
      <c r="N30" s="10">
        <f>+'Master Input'!BT29</f>
        <v>0</v>
      </c>
      <c r="O30" s="10">
        <f>+'Master Input'!BU29</f>
        <v>0</v>
      </c>
      <c r="P30" s="10">
        <f>+'Master Input'!BV29</f>
        <v>0</v>
      </c>
      <c r="Q30" s="10">
        <f>+'Master Input'!BW29</f>
        <v>0</v>
      </c>
      <c r="R30" s="10">
        <f>+'Master Input'!BX29</f>
        <v>2</v>
      </c>
      <c r="S30" s="10">
        <f>+'Master Input'!BY29</f>
        <v>0</v>
      </c>
      <c r="T30" s="10">
        <f>+'Master Input'!BZ29</f>
        <v>50</v>
      </c>
      <c r="U30" s="10">
        <f>+'Master Input'!CA29</f>
        <v>0</v>
      </c>
      <c r="V30" s="10">
        <f>+'Master Input'!CB29</f>
        <v>0</v>
      </c>
      <c r="W30" s="10">
        <f>+'Master Input'!CI29</f>
        <v>52</v>
      </c>
      <c r="X30" s="10">
        <f>+'Master Input'!CJ29</f>
        <v>94.28</v>
      </c>
      <c r="Y30" s="10">
        <f>+'Master Input'!CK29</f>
        <v>146.28</v>
      </c>
      <c r="Z30" s="28">
        <f t="shared" si="1"/>
        <v>65.41897546081645</v>
      </c>
    </row>
    <row r="31" spans="1:26" ht="12.75">
      <c r="A31" t="str">
        <f>+'Start List Day 1'!D32</f>
        <v>K1</v>
      </c>
      <c r="B31">
        <f>+'Start List Day 1'!A32</f>
        <v>6</v>
      </c>
      <c r="C31" t="str">
        <f>+'Start List Day 1'!B32</f>
        <v>Paul Manning-Hunter</v>
      </c>
      <c r="D31" s="10">
        <f>+'Master Input'!BJ30</f>
        <v>0</v>
      </c>
      <c r="E31" s="10">
        <f>+'Master Input'!BK30</f>
        <v>0</v>
      </c>
      <c r="F31" s="10">
        <f>+'Master Input'!BL30</f>
        <v>0</v>
      </c>
      <c r="G31" s="10">
        <f>+'Master Input'!BM30</f>
        <v>0</v>
      </c>
      <c r="H31" s="10">
        <f>+'Master Input'!BN30</f>
        <v>0</v>
      </c>
      <c r="I31" s="10">
        <f>+'Master Input'!BO30</f>
        <v>0</v>
      </c>
      <c r="J31" s="10">
        <f>+'Master Input'!BP30</f>
        <v>0</v>
      </c>
      <c r="K31" s="10">
        <f>+'Master Input'!BQ30</f>
        <v>0</v>
      </c>
      <c r="L31" s="10">
        <f>+'Master Input'!BR30</f>
        <v>0</v>
      </c>
      <c r="M31" s="10">
        <f>+'Master Input'!BS30</f>
        <v>0</v>
      </c>
      <c r="N31" s="10">
        <f>+'Master Input'!BT30</f>
        <v>0</v>
      </c>
      <c r="O31" s="10">
        <f>+'Master Input'!BU30</f>
        <v>0</v>
      </c>
      <c r="P31" s="10">
        <f>+'Master Input'!BV30</f>
        <v>0</v>
      </c>
      <c r="Q31" s="10">
        <f>+'Master Input'!BW30</f>
        <v>0</v>
      </c>
      <c r="R31" s="10">
        <f>+'Master Input'!BX30</f>
        <v>0</v>
      </c>
      <c r="S31" s="10">
        <f>+'Master Input'!BY30</f>
        <v>0</v>
      </c>
      <c r="T31" s="10">
        <f>+'Master Input'!BZ30</f>
        <v>0</v>
      </c>
      <c r="U31" s="10">
        <f>+'Master Input'!CA30</f>
        <v>0</v>
      </c>
      <c r="V31" s="10">
        <f>+'Master Input'!CB30</f>
        <v>0</v>
      </c>
      <c r="W31" s="10">
        <f>+'Master Input'!CI30</f>
        <v>0</v>
      </c>
      <c r="X31" s="10">
        <f>+'Master Input'!CJ30</f>
        <v>92.7</v>
      </c>
      <c r="Y31" s="10">
        <f>+'Master Input'!CK30</f>
        <v>92.7</v>
      </c>
      <c r="Z31" s="28">
        <f t="shared" si="1"/>
        <v>4.828678050435368</v>
      </c>
    </row>
    <row r="32" spans="1:26" ht="12.75">
      <c r="A32" t="str">
        <f>+'Start List Day 1'!D33</f>
        <v>K1</v>
      </c>
      <c r="B32">
        <f>+'Start List Day 1'!A33</f>
        <v>5</v>
      </c>
      <c r="C32" t="str">
        <f>+'Start List Day 1'!B33</f>
        <v>Pierre Levesque</v>
      </c>
      <c r="D32" s="10">
        <f>+'Master Input'!BJ31</f>
        <v>0</v>
      </c>
      <c r="E32" s="10">
        <f>+'Master Input'!BK31</f>
        <v>0</v>
      </c>
      <c r="F32" s="10">
        <f>+'Master Input'!BL31</f>
        <v>0</v>
      </c>
      <c r="G32" s="10">
        <f>+'Master Input'!BM31</f>
        <v>0</v>
      </c>
      <c r="H32" s="10">
        <f>+'Master Input'!BN31</f>
        <v>0</v>
      </c>
      <c r="I32" s="10">
        <f>+'Master Input'!BO31</f>
        <v>0</v>
      </c>
      <c r="J32" s="10">
        <f>+'Master Input'!BP31</f>
        <v>0</v>
      </c>
      <c r="K32" s="10">
        <f>+'Master Input'!BQ31</f>
        <v>2</v>
      </c>
      <c r="L32" s="10">
        <f>+'Master Input'!BR31</f>
        <v>0</v>
      </c>
      <c r="M32" s="10">
        <f>+'Master Input'!BS31</f>
        <v>0</v>
      </c>
      <c r="N32" s="10">
        <f>+'Master Input'!BT31</f>
        <v>0</v>
      </c>
      <c r="O32" s="10">
        <f>+'Master Input'!BU31</f>
        <v>0</v>
      </c>
      <c r="P32" s="10">
        <f>+'Master Input'!BV31</f>
        <v>0</v>
      </c>
      <c r="Q32" s="10">
        <f>+'Master Input'!BW31</f>
        <v>0</v>
      </c>
      <c r="R32" s="10">
        <f>+'Master Input'!BX31</f>
        <v>0</v>
      </c>
      <c r="S32" s="10">
        <f>+'Master Input'!BY31</f>
        <v>0</v>
      </c>
      <c r="T32" s="10">
        <f>+'Master Input'!BZ31</f>
        <v>0</v>
      </c>
      <c r="U32" s="10">
        <f>+'Master Input'!CA31</f>
        <v>0</v>
      </c>
      <c r="V32" s="10">
        <f>+'Master Input'!CB31</f>
        <v>0</v>
      </c>
      <c r="W32" s="10">
        <f>+'Master Input'!CI31</f>
        <v>2</v>
      </c>
      <c r="X32" s="10">
        <f>+'Master Input'!CJ31</f>
        <v>93.71</v>
      </c>
      <c r="Y32" s="10">
        <f>+'Master Input'!CK31</f>
        <v>95.71</v>
      </c>
      <c r="Z32" s="28">
        <f t="shared" si="1"/>
        <v>8.232500282709472</v>
      </c>
    </row>
    <row r="33" spans="1:26" ht="12.75">
      <c r="A33" t="str">
        <f>+'Start List Day 1'!D34</f>
        <v>K1</v>
      </c>
      <c r="B33">
        <f>+'Start List Day 1'!A34</f>
        <v>4</v>
      </c>
      <c r="C33" t="str">
        <f>+'Start List Day 1'!B34</f>
        <v>Nathan Davis</v>
      </c>
      <c r="D33" s="10">
        <f>+'Master Input'!BJ32</f>
        <v>0</v>
      </c>
      <c r="E33" s="10">
        <f>+'Master Input'!BK32</f>
        <v>0</v>
      </c>
      <c r="F33" s="10">
        <f>+'Master Input'!BL32</f>
        <v>0</v>
      </c>
      <c r="G33" s="10">
        <f>+'Master Input'!BM32</f>
        <v>0</v>
      </c>
      <c r="H33" s="10">
        <f>+'Master Input'!BN32</f>
        <v>0</v>
      </c>
      <c r="I33" s="10">
        <f>+'Master Input'!BO32</f>
        <v>0</v>
      </c>
      <c r="J33" s="10">
        <f>+'Master Input'!BP32</f>
        <v>0</v>
      </c>
      <c r="K33" s="10">
        <f>+'Master Input'!BQ32</f>
        <v>0</v>
      </c>
      <c r="L33" s="10">
        <f>+'Master Input'!BR32</f>
        <v>0</v>
      </c>
      <c r="M33" s="10">
        <f>+'Master Input'!BS32</f>
        <v>0</v>
      </c>
      <c r="N33" s="10">
        <f>+'Master Input'!BT32</f>
        <v>0</v>
      </c>
      <c r="O33" s="10">
        <f>+'Master Input'!BU32</f>
        <v>0</v>
      </c>
      <c r="P33" s="10">
        <f>+'Master Input'!BV32</f>
        <v>0</v>
      </c>
      <c r="Q33" s="10">
        <f>+'Master Input'!BW32</f>
        <v>0</v>
      </c>
      <c r="R33" s="10">
        <f>+'Master Input'!BX32</f>
        <v>0</v>
      </c>
      <c r="S33" s="10">
        <f>+'Master Input'!BY32</f>
        <v>0</v>
      </c>
      <c r="T33" s="10">
        <f>+'Master Input'!BZ32</f>
        <v>0</v>
      </c>
      <c r="U33" s="10">
        <f>+'Master Input'!CA32</f>
        <v>0</v>
      </c>
      <c r="V33" s="10">
        <f>+'Master Input'!CB32</f>
        <v>0</v>
      </c>
      <c r="W33" s="10">
        <f>+'Master Input'!CI32</f>
        <v>0</v>
      </c>
      <c r="X33" s="10">
        <f>+'Master Input'!CJ32</f>
        <v>93.62</v>
      </c>
      <c r="Y33" s="10">
        <f>+'Master Input'!CK32</f>
        <v>93.62</v>
      </c>
      <c r="Z33" s="28">
        <f t="shared" si="1"/>
        <v>5.869048965283271</v>
      </c>
    </row>
    <row r="34" spans="1:26" ht="12.75">
      <c r="A34" t="str">
        <f>+'Start List Day 1'!D35</f>
        <v>K1</v>
      </c>
      <c r="B34">
        <f>+'Start List Day 1'!A35</f>
        <v>3</v>
      </c>
      <c r="C34" t="str">
        <f>+'Start List Day 1'!B35</f>
        <v>Ben Hayward</v>
      </c>
      <c r="D34" s="10">
        <f>+'Master Input'!BJ33</f>
        <v>0</v>
      </c>
      <c r="E34" s="10">
        <f>+'Master Input'!BK33</f>
        <v>0</v>
      </c>
      <c r="F34" s="10">
        <f>+'Master Input'!BL33</f>
        <v>0</v>
      </c>
      <c r="G34" s="10">
        <f>+'Master Input'!BM33</f>
        <v>0</v>
      </c>
      <c r="H34" s="10">
        <f>+'Master Input'!BN33</f>
        <v>0</v>
      </c>
      <c r="I34" s="10">
        <f>+'Master Input'!BO33</f>
        <v>0</v>
      </c>
      <c r="J34" s="10">
        <f>+'Master Input'!BP33</f>
        <v>2</v>
      </c>
      <c r="K34" s="10">
        <f>+'Master Input'!BQ33</f>
        <v>0</v>
      </c>
      <c r="L34" s="10">
        <f>+'Master Input'!BR33</f>
        <v>0</v>
      </c>
      <c r="M34" s="10">
        <f>+'Master Input'!BS33</f>
        <v>0</v>
      </c>
      <c r="N34" s="10">
        <f>+'Master Input'!BT33</f>
        <v>0</v>
      </c>
      <c r="O34" s="10">
        <f>+'Master Input'!BU33</f>
        <v>0</v>
      </c>
      <c r="P34" s="10">
        <f>+'Master Input'!BV33</f>
        <v>0</v>
      </c>
      <c r="Q34" s="10">
        <f>+'Master Input'!BW33</f>
        <v>0</v>
      </c>
      <c r="R34" s="10">
        <f>+'Master Input'!BX33</f>
        <v>0</v>
      </c>
      <c r="S34" s="10">
        <f>+'Master Input'!BY33</f>
        <v>2</v>
      </c>
      <c r="T34" s="10">
        <f>+'Master Input'!BZ33</f>
        <v>2</v>
      </c>
      <c r="U34" s="10">
        <f>+'Master Input'!CA33</f>
        <v>0</v>
      </c>
      <c r="V34" s="10">
        <f>+'Master Input'!CB33</f>
        <v>0</v>
      </c>
      <c r="W34" s="10">
        <f>+'Master Input'!CI33</f>
        <v>6</v>
      </c>
      <c r="X34" s="10">
        <f>+'Master Input'!CJ33</f>
        <v>93.23</v>
      </c>
      <c r="Y34" s="10">
        <f>+'Master Input'!CK33</f>
        <v>99.23</v>
      </c>
      <c r="Z34" s="28">
        <f t="shared" si="1"/>
        <v>12.213049869953633</v>
      </c>
    </row>
    <row r="35" spans="1:26" ht="12.75">
      <c r="A35" t="str">
        <f>+'Start List Day 1'!D36</f>
        <v>K1</v>
      </c>
      <c r="B35">
        <f>+'Start List Day 1'!A36</f>
        <v>2</v>
      </c>
      <c r="C35" t="str">
        <f>+'Start List Day 1'!B36</f>
        <v>John Hastings</v>
      </c>
      <c r="D35" s="10">
        <f>+'Master Input'!BJ34</f>
        <v>0</v>
      </c>
      <c r="E35" s="10">
        <f>+'Master Input'!BK34</f>
        <v>0</v>
      </c>
      <c r="F35" s="10">
        <f>+'Master Input'!BL34</f>
        <v>0</v>
      </c>
      <c r="G35" s="10">
        <f>+'Master Input'!BM34</f>
        <v>0</v>
      </c>
      <c r="H35" s="10">
        <f>+'Master Input'!BN34</f>
        <v>0</v>
      </c>
      <c r="I35" s="10">
        <f>+'Master Input'!BO34</f>
        <v>0</v>
      </c>
      <c r="J35" s="10">
        <f>+'Master Input'!BP34</f>
        <v>0</v>
      </c>
      <c r="K35" s="10">
        <f>+'Master Input'!BQ34</f>
        <v>0</v>
      </c>
      <c r="L35" s="10">
        <f>+'Master Input'!BR34</f>
        <v>0</v>
      </c>
      <c r="M35" s="10">
        <f>+'Master Input'!BS34</f>
        <v>0</v>
      </c>
      <c r="N35" s="10">
        <f>+'Master Input'!BT34</f>
        <v>0</v>
      </c>
      <c r="O35" s="10">
        <f>+'Master Input'!BU34</f>
        <v>0</v>
      </c>
      <c r="P35" s="10">
        <f>+'Master Input'!BV34</f>
        <v>0</v>
      </c>
      <c r="Q35" s="10">
        <f>+'Master Input'!BW34</f>
        <v>0</v>
      </c>
      <c r="R35" s="10">
        <f>+'Master Input'!BX34</f>
        <v>0</v>
      </c>
      <c r="S35" s="10">
        <f>+'Master Input'!BY34</f>
        <v>0</v>
      </c>
      <c r="T35" s="10">
        <f>+'Master Input'!BZ34</f>
        <v>0</v>
      </c>
      <c r="U35" s="10">
        <f>+'Master Input'!CA34</f>
        <v>0</v>
      </c>
      <c r="V35" s="10">
        <f>+'Master Input'!CB34</f>
        <v>0</v>
      </c>
      <c r="W35" s="10">
        <f>+'Master Input'!CI34</f>
        <v>0</v>
      </c>
      <c r="X35" s="10">
        <f>+'Master Input'!CJ34</f>
        <v>88.43</v>
      </c>
      <c r="Y35" s="10">
        <f>+'Master Input'!CK34</f>
        <v>88.43</v>
      </c>
      <c r="Z35" s="28">
        <f t="shared" si="1"/>
        <v>0</v>
      </c>
    </row>
    <row r="36" spans="1:26" ht="12.75">
      <c r="A36" t="str">
        <f>+'Start List Day 1'!D37</f>
        <v>K1</v>
      </c>
      <c r="B36">
        <f>+'Start List Day 1'!A37</f>
        <v>1</v>
      </c>
      <c r="C36" t="str">
        <f>+'Start List Day 1'!B37</f>
        <v>David Ford</v>
      </c>
      <c r="D36" s="10">
        <f>+'Master Input'!BJ35</f>
        <v>0</v>
      </c>
      <c r="E36" s="10">
        <f>+'Master Input'!BK35</f>
        <v>0</v>
      </c>
      <c r="F36" s="10">
        <f>+'Master Input'!BL35</f>
        <v>0</v>
      </c>
      <c r="G36" s="10">
        <f>+'Master Input'!BM35</f>
        <v>0</v>
      </c>
      <c r="H36" s="10">
        <f>+'Master Input'!BN35</f>
        <v>0</v>
      </c>
      <c r="I36" s="10">
        <f>+'Master Input'!BO35</f>
        <v>0</v>
      </c>
      <c r="J36" s="10">
        <f>+'Master Input'!BP35</f>
        <v>0</v>
      </c>
      <c r="K36" s="10">
        <f>+'Master Input'!BQ35</f>
        <v>0</v>
      </c>
      <c r="L36" s="10">
        <f>+'Master Input'!BR35</f>
        <v>0</v>
      </c>
      <c r="M36" s="10">
        <f>+'Master Input'!BS35</f>
        <v>0</v>
      </c>
      <c r="N36" s="10">
        <f>+'Master Input'!BT35</f>
        <v>0</v>
      </c>
      <c r="O36" s="10">
        <f>+'Master Input'!BU35</f>
        <v>0</v>
      </c>
      <c r="P36" s="10">
        <f>+'Master Input'!BV35</f>
        <v>0</v>
      </c>
      <c r="Q36" s="10">
        <f>+'Master Input'!BW35</f>
        <v>0</v>
      </c>
      <c r="R36" s="10">
        <f>+'Master Input'!BX35</f>
        <v>0</v>
      </c>
      <c r="S36" s="10">
        <f>+'Master Input'!BY35</f>
        <v>0</v>
      </c>
      <c r="T36" s="10">
        <f>+'Master Input'!BZ35</f>
        <v>0</v>
      </c>
      <c r="U36" s="10">
        <f>+'Master Input'!CA35</f>
        <v>0</v>
      </c>
      <c r="V36" s="10">
        <f>+'Master Input'!CB35</f>
        <v>0</v>
      </c>
      <c r="W36" s="10">
        <f>+'Master Input'!CI35</f>
        <v>0</v>
      </c>
      <c r="X36" s="10">
        <f>+'Master Input'!CJ35</f>
        <v>88.93</v>
      </c>
      <c r="Y36" s="10">
        <f>+'Master Input'!CK35</f>
        <v>88.93</v>
      </c>
      <c r="Z36" s="28">
        <f t="shared" si="1"/>
        <v>0.5654189754608164</v>
      </c>
    </row>
    <row r="40" ht="12.75">
      <c r="W40">
        <f>MIN(Y7:Y36)</f>
        <v>88.43</v>
      </c>
    </row>
  </sheetData>
  <printOptions/>
  <pageMargins left="0.7500000000000001" right="0.7500000000000001" top="1" bottom="1" header="0.5" footer="0.5"/>
  <pageSetup fitToHeight="1" fitToWidth="1" orientation="landscape" paperSize="9" scale="96"/>
  <headerFooter alignWithMargins="0">
    <oddHeader>&amp;C&amp;"Verdana,Bold"&amp;14Canadian National
Senior Team Trials
&amp;"Verdana,Regular"&amp;10May 23 2010
&amp;"Verdana,Bold"&amp;14
&amp;12Race 3 Results&amp;R&amp;G</oddHeader>
    <oddFooter>&amp;L&amp;G&amp;C&amp;G&amp;R&amp;G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36"/>
  <sheetViews>
    <sheetView zoomScale="75" zoomScaleNormal="75" workbookViewId="0" topLeftCell="A1">
      <selection activeCell="Z34" sqref="Z34"/>
    </sheetView>
  </sheetViews>
  <sheetFormatPr defaultColWidth="11.00390625" defaultRowHeight="12.75"/>
  <cols>
    <col min="1" max="1" width="5.375" style="0" customWidth="1"/>
    <col min="2" max="2" width="4.875" style="0" customWidth="1"/>
    <col min="3" max="3" width="20.875" style="0" customWidth="1"/>
    <col min="4" max="21" width="3.25390625" style="0" customWidth="1"/>
    <col min="22" max="22" width="8.875" style="0" customWidth="1"/>
    <col min="23" max="23" width="8.00390625" style="0" customWidth="1"/>
    <col min="24" max="24" width="8.125" style="0" customWidth="1"/>
  </cols>
  <sheetData>
    <row r="5" ht="16.5">
      <c r="A5" s="12"/>
    </row>
    <row r="6" spans="1:25" ht="25.5">
      <c r="A6" s="3" t="s">
        <v>44</v>
      </c>
      <c r="B6" s="3" t="s">
        <v>53</v>
      </c>
      <c r="C6" s="6" t="s">
        <v>45</v>
      </c>
      <c r="D6" s="8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13" t="s">
        <v>46</v>
      </c>
      <c r="W6" s="30" t="s">
        <v>47</v>
      </c>
      <c r="X6" s="13" t="s">
        <v>48</v>
      </c>
      <c r="Y6" s="13" t="s">
        <v>64</v>
      </c>
    </row>
    <row r="7" spans="1:25" ht="12.75">
      <c r="A7" t="str">
        <f>+'Start List Day 1'!D8</f>
        <v>C1</v>
      </c>
      <c r="B7">
        <f>+'Start List Day 1'!A8</f>
        <v>26</v>
      </c>
      <c r="C7" t="str">
        <f>+'Start List Day 1'!B8</f>
        <v>Vincent Osborne</v>
      </c>
      <c r="D7" s="10">
        <f>+'Master Input'!CM6</f>
        <v>0</v>
      </c>
      <c r="E7" s="10">
        <f>+'Master Input'!CN6</f>
        <v>0</v>
      </c>
      <c r="F7" s="10">
        <f>+'Master Input'!CO6</f>
        <v>2</v>
      </c>
      <c r="G7" s="10">
        <f>+'Master Input'!CP6</f>
        <v>2</v>
      </c>
      <c r="H7" s="10">
        <f>+'Master Input'!CQ6</f>
        <v>0</v>
      </c>
      <c r="I7" s="10">
        <f>+'Master Input'!CR6</f>
        <v>0</v>
      </c>
      <c r="J7" s="10">
        <f>+'Master Input'!CS6</f>
        <v>2</v>
      </c>
      <c r="K7" s="10">
        <f>+'Master Input'!CT6</f>
        <v>2</v>
      </c>
      <c r="L7" s="10">
        <f>+'Master Input'!CU6</f>
        <v>0</v>
      </c>
      <c r="M7" s="10">
        <f>+'Master Input'!CV6</f>
        <v>0</v>
      </c>
      <c r="N7" s="10">
        <f>+'Master Input'!CW6</f>
        <v>0</v>
      </c>
      <c r="O7" s="10">
        <f>+'Master Input'!CX6</f>
        <v>50</v>
      </c>
      <c r="P7" s="10">
        <f>+'Master Input'!CY6</f>
        <v>0</v>
      </c>
      <c r="Q7" s="10">
        <f>+'Master Input'!CZ6</f>
        <v>0</v>
      </c>
      <c r="R7" s="10">
        <f>+'Master Input'!DA6</f>
        <v>0</v>
      </c>
      <c r="S7" s="10">
        <f>+'Master Input'!DB6</f>
        <v>0</v>
      </c>
      <c r="T7" s="10">
        <f>+'Master Input'!DC6</f>
        <v>2</v>
      </c>
      <c r="U7" s="10">
        <f>+'Master Input'!DD6</f>
        <v>0</v>
      </c>
      <c r="V7" s="10">
        <f>+'Master Input'!DL6</f>
        <v>60</v>
      </c>
      <c r="W7" s="10">
        <f>+'Master Input'!DM6</f>
        <v>114.73</v>
      </c>
      <c r="X7" s="10">
        <f>+'Master Input'!DN6</f>
        <v>174.73000000000002</v>
      </c>
      <c r="Y7" s="28">
        <f>+(X7-85.76)/85.76*100</f>
        <v>103.7430037313433</v>
      </c>
    </row>
    <row r="8" spans="1:25" ht="12.75">
      <c r="A8" t="str">
        <f>+'Start List Day 1'!D9</f>
        <v>C1</v>
      </c>
      <c r="B8">
        <f>+'Start List Day 1'!A9</f>
        <v>25</v>
      </c>
      <c r="C8" t="str">
        <f>+'Start List Day 1'!B9</f>
        <v>Cameron Smedley</v>
      </c>
      <c r="D8" s="10">
        <f>+'Master Input'!CM7</f>
        <v>0</v>
      </c>
      <c r="E8" s="10">
        <f>+'Master Input'!CN7</f>
        <v>0</v>
      </c>
      <c r="F8" s="10">
        <f>+'Master Input'!CO7</f>
        <v>0</v>
      </c>
      <c r="G8" s="10">
        <f>+'Master Input'!CP7</f>
        <v>0</v>
      </c>
      <c r="H8" s="10">
        <f>+'Master Input'!CQ7</f>
        <v>0</v>
      </c>
      <c r="I8" s="10">
        <f>+'Master Input'!CR7</f>
        <v>0</v>
      </c>
      <c r="J8" s="10">
        <f>+'Master Input'!CS7</f>
        <v>0</v>
      </c>
      <c r="K8" s="10">
        <f>+'Master Input'!CT7</f>
        <v>0</v>
      </c>
      <c r="L8" s="10">
        <f>+'Master Input'!CU7</f>
        <v>0</v>
      </c>
      <c r="M8" s="10">
        <f>+'Master Input'!CV7</f>
        <v>0</v>
      </c>
      <c r="N8" s="10">
        <f>+'Master Input'!CW7</f>
        <v>0</v>
      </c>
      <c r="O8" s="10">
        <f>+'Master Input'!CX7</f>
        <v>0</v>
      </c>
      <c r="P8" s="10">
        <f>+'Master Input'!CY7</f>
        <v>0</v>
      </c>
      <c r="Q8" s="10">
        <f>+'Master Input'!CZ7</f>
        <v>0</v>
      </c>
      <c r="R8" s="10">
        <f>+'Master Input'!DA7</f>
        <v>0</v>
      </c>
      <c r="S8" s="10">
        <f>+'Master Input'!DB7</f>
        <v>2</v>
      </c>
      <c r="T8" s="10">
        <f>+'Master Input'!DC7</f>
        <v>0</v>
      </c>
      <c r="U8" s="10">
        <f>+'Master Input'!DD7</f>
        <v>0</v>
      </c>
      <c r="V8" s="10">
        <f>+'Master Input'!DL7</f>
        <v>2</v>
      </c>
      <c r="W8" s="10">
        <f>+'Master Input'!DM7</f>
        <v>92.66</v>
      </c>
      <c r="X8" s="10">
        <f>+'Master Input'!DN7</f>
        <v>94.66</v>
      </c>
      <c r="Y8" s="28">
        <f>+(X8-85.76)/85.76*100</f>
        <v>10.377798507462677</v>
      </c>
    </row>
    <row r="9" spans="1:25" ht="12.75">
      <c r="A9" t="str">
        <f>+'Start List Day 1'!D10</f>
        <v>C1</v>
      </c>
      <c r="B9">
        <f>+'Start List Day 1'!A10</f>
        <v>24</v>
      </c>
      <c r="C9" t="str">
        <f>+'Start List Day 1'!B10</f>
        <v>Julian Potvin-Bernal</v>
      </c>
      <c r="D9" s="10">
        <f>+'Master Input'!CM8</f>
        <v>0</v>
      </c>
      <c r="E9" s="10">
        <f>+'Master Input'!CN8</f>
        <v>0</v>
      </c>
      <c r="F9" s="10">
        <f>+'Master Input'!CO8</f>
        <v>0</v>
      </c>
      <c r="G9" s="10">
        <f>+'Master Input'!CP8</f>
        <v>0</v>
      </c>
      <c r="H9" s="10">
        <f>+'Master Input'!CQ8</f>
        <v>0</v>
      </c>
      <c r="I9" s="10">
        <f>+'Master Input'!CR8</f>
        <v>0</v>
      </c>
      <c r="J9" s="10">
        <f>+'Master Input'!CS8</f>
        <v>0</v>
      </c>
      <c r="K9" s="10">
        <f>+'Master Input'!CT8</f>
        <v>0</v>
      </c>
      <c r="L9" s="10">
        <f>+'Master Input'!CU8</f>
        <v>50</v>
      </c>
      <c r="M9" s="10">
        <f>+'Master Input'!CV8</f>
        <v>0</v>
      </c>
      <c r="N9" s="10">
        <f>+'Master Input'!CW8</f>
        <v>0</v>
      </c>
      <c r="O9" s="10">
        <f>+'Master Input'!CX8</f>
        <v>50</v>
      </c>
      <c r="P9" s="10">
        <f>+'Master Input'!CY8</f>
        <v>0</v>
      </c>
      <c r="Q9" s="10">
        <f>+'Master Input'!CZ8</f>
        <v>0</v>
      </c>
      <c r="R9" s="10">
        <f>+'Master Input'!DA8</f>
        <v>0</v>
      </c>
      <c r="S9" s="10">
        <f>+'Master Input'!DB8</f>
        <v>2</v>
      </c>
      <c r="T9" s="10">
        <f>+'Master Input'!DC8</f>
        <v>0</v>
      </c>
      <c r="U9" s="10">
        <f>+'Master Input'!DD8</f>
        <v>0</v>
      </c>
      <c r="V9" s="10">
        <f>+'Master Input'!DL8</f>
        <v>102</v>
      </c>
      <c r="W9" s="10">
        <f>+'Master Input'!DM8</f>
        <v>96.69</v>
      </c>
      <c r="X9" s="10">
        <f>+'Master Input'!DN8</f>
        <v>198.69</v>
      </c>
      <c r="Y9" s="28">
        <f>+(X9-85.76)/85.76*100</f>
        <v>131.68143656716416</v>
      </c>
    </row>
    <row r="11" spans="1:25" ht="12.75">
      <c r="A11" t="str">
        <f>+'Start List Day 1'!D12</f>
        <v>C1W</v>
      </c>
      <c r="B11">
        <f>+'Start List Day 1'!A12</f>
        <v>23</v>
      </c>
      <c r="C11" t="str">
        <f>+'Start List Day 1'!B12</f>
        <v>Sindy Audet</v>
      </c>
      <c r="D11" s="10">
        <f>+'Master Input'!CM10</f>
        <v>0</v>
      </c>
      <c r="E11" s="10">
        <f>+'Master Input'!CN10</f>
        <v>0</v>
      </c>
      <c r="F11" s="10">
        <f>+'Master Input'!CO10</f>
        <v>0</v>
      </c>
      <c r="G11" s="10">
        <f>+'Master Input'!CP10</f>
        <v>0</v>
      </c>
      <c r="H11" s="10">
        <f>+'Master Input'!CQ10</f>
        <v>2</v>
      </c>
      <c r="I11" s="10">
        <f>+'Master Input'!CR10</f>
        <v>0</v>
      </c>
      <c r="J11" s="10">
        <f>+'Master Input'!CS10</f>
        <v>2</v>
      </c>
      <c r="K11" s="10">
        <f>+'Master Input'!CT10</f>
        <v>2</v>
      </c>
      <c r="L11" s="10">
        <f>+'Master Input'!CU10</f>
        <v>0</v>
      </c>
      <c r="M11" s="10">
        <f>+'Master Input'!CV10</f>
        <v>2</v>
      </c>
      <c r="N11" s="10">
        <f>+'Master Input'!CW10</f>
        <v>2</v>
      </c>
      <c r="O11" s="10">
        <f>+'Master Input'!CX10</f>
        <v>2</v>
      </c>
      <c r="P11" s="10">
        <f>+'Master Input'!CY10</f>
        <v>0</v>
      </c>
      <c r="Q11" s="10">
        <f>+'Master Input'!CZ10</f>
        <v>0</v>
      </c>
      <c r="R11" s="10">
        <f>+'Master Input'!DA10</f>
        <v>0</v>
      </c>
      <c r="S11" s="10">
        <f>+'Master Input'!DB10</f>
        <v>0</v>
      </c>
      <c r="T11" s="10">
        <f>+'Master Input'!DC10</f>
        <v>0</v>
      </c>
      <c r="U11" s="10">
        <f>+'Master Input'!DD10</f>
        <v>0</v>
      </c>
      <c r="V11" s="10">
        <f>+'Master Input'!DL10</f>
        <v>12</v>
      </c>
      <c r="W11" s="10">
        <f>+'Master Input'!DM10</f>
        <v>153.3</v>
      </c>
      <c r="X11" s="10">
        <f>+'Master Input'!DN10</f>
        <v>165.3</v>
      </c>
      <c r="Y11" s="28">
        <f>+(X11-85.76)/85.76*100</f>
        <v>92.74720149253731</v>
      </c>
    </row>
    <row r="13" spans="1:25" ht="12.75">
      <c r="A13" t="str">
        <f>+'Start List Day 1'!D14</f>
        <v>C2</v>
      </c>
      <c r="B13">
        <f>+'Start List Day 1'!A14</f>
        <v>22</v>
      </c>
      <c r="C13" t="str">
        <f>+'Start List Day 1'!B14</f>
        <v>D.Purcell/T.Purcell</v>
      </c>
      <c r="D13" s="10">
        <f>+'Master Input'!CM12</f>
        <v>0</v>
      </c>
      <c r="E13" s="10">
        <f>+'Master Input'!CN12</f>
        <v>0</v>
      </c>
      <c r="F13" s="10">
        <f>+'Master Input'!CO12</f>
        <v>0</v>
      </c>
      <c r="G13" s="10">
        <f>+'Master Input'!CP12</f>
        <v>0</v>
      </c>
      <c r="H13" s="10">
        <f>+'Master Input'!CQ12</f>
        <v>2</v>
      </c>
      <c r="I13" s="10">
        <f>+'Master Input'!CR12</f>
        <v>0</v>
      </c>
      <c r="J13" s="10">
        <f>+'Master Input'!CS12</f>
        <v>0</v>
      </c>
      <c r="K13" s="10">
        <f>+'Master Input'!CT12</f>
        <v>0</v>
      </c>
      <c r="L13" s="10">
        <f>+'Master Input'!CU12</f>
        <v>0</v>
      </c>
      <c r="M13" s="10">
        <f>+'Master Input'!CV12</f>
        <v>0</v>
      </c>
      <c r="N13" s="10">
        <f>+'Master Input'!CW12</f>
        <v>2</v>
      </c>
      <c r="O13" s="10">
        <f>+'Master Input'!CX12</f>
        <v>0</v>
      </c>
      <c r="P13" s="10">
        <f>+'Master Input'!CY12</f>
        <v>0</v>
      </c>
      <c r="Q13" s="10">
        <f>+'Master Input'!CZ12</f>
        <v>0</v>
      </c>
      <c r="R13" s="10">
        <f>+'Master Input'!DA12</f>
        <v>0</v>
      </c>
      <c r="S13" s="10">
        <f>+'Master Input'!DB12</f>
        <v>0</v>
      </c>
      <c r="T13" s="10">
        <f>+'Master Input'!DC12</f>
        <v>0</v>
      </c>
      <c r="U13" s="10">
        <f>+'Master Input'!DD12</f>
        <v>2</v>
      </c>
      <c r="V13" s="10">
        <f>+'Master Input'!DL12</f>
        <v>6</v>
      </c>
      <c r="W13" s="10">
        <f>+'Master Input'!DM12</f>
        <v>117.88</v>
      </c>
      <c r="X13" s="10">
        <f>+'Master Input'!DN12</f>
        <v>123.88</v>
      </c>
      <c r="Y13" s="28">
        <f>+(X13-85.76)/85.76*100</f>
        <v>44.449626865671625</v>
      </c>
    </row>
    <row r="14" spans="1:25" ht="12.75">
      <c r="A14" t="str">
        <f>+'Start List Day 1'!D15</f>
        <v>C2</v>
      </c>
      <c r="B14">
        <f>+'Start List Day 1'!A15</f>
        <v>21</v>
      </c>
      <c r="C14" t="str">
        <f>+'Start List Day 1'!B15</f>
        <v>A.Cutts/J.Cutts</v>
      </c>
      <c r="D14" s="10">
        <f>+'Master Input'!CM13</f>
        <v>0</v>
      </c>
      <c r="E14" s="10">
        <f>+'Master Input'!CN13</f>
        <v>0</v>
      </c>
      <c r="F14" s="10">
        <f>+'Master Input'!CO13</f>
        <v>0</v>
      </c>
      <c r="G14" s="10">
        <f>+'Master Input'!CP13</f>
        <v>0</v>
      </c>
      <c r="H14" s="10">
        <f>+'Master Input'!CQ13</f>
        <v>0</v>
      </c>
      <c r="I14" s="10">
        <f>+'Master Input'!CR13</f>
        <v>0</v>
      </c>
      <c r="J14" s="10">
        <f>+'Master Input'!CS13</f>
        <v>0</v>
      </c>
      <c r="K14" s="10">
        <f>+'Master Input'!CT13</f>
        <v>0</v>
      </c>
      <c r="L14" s="10">
        <f>+'Master Input'!CU13</f>
        <v>0</v>
      </c>
      <c r="M14" s="10">
        <f>+'Master Input'!CV13</f>
        <v>0</v>
      </c>
      <c r="N14" s="10">
        <f>+'Master Input'!CW13</f>
        <v>0</v>
      </c>
      <c r="O14" s="10">
        <f>+'Master Input'!CX13</f>
        <v>0</v>
      </c>
      <c r="P14" s="10">
        <f>+'Master Input'!CY13</f>
        <v>2</v>
      </c>
      <c r="Q14" s="10">
        <f>+'Master Input'!CZ13</f>
        <v>0</v>
      </c>
      <c r="R14" s="10">
        <f>+'Master Input'!DA13</f>
        <v>0</v>
      </c>
      <c r="S14" s="10">
        <f>+'Master Input'!DB13</f>
        <v>50</v>
      </c>
      <c r="T14" s="10">
        <f>+'Master Input'!DC13</f>
        <v>0</v>
      </c>
      <c r="U14" s="10">
        <f>+'Master Input'!DD13</f>
        <v>0</v>
      </c>
      <c r="V14" s="10">
        <f>+'Master Input'!DL13</f>
        <v>52</v>
      </c>
      <c r="W14" s="10">
        <f>+'Master Input'!DM13</f>
        <v>104.62</v>
      </c>
      <c r="X14" s="10">
        <f>+'Master Input'!DN13</f>
        <v>156.62</v>
      </c>
      <c r="Y14" s="28">
        <f>+(X14-85.76)/85.76*100</f>
        <v>82.62593283582089</v>
      </c>
    </row>
    <row r="16" spans="1:25" ht="12.75">
      <c r="A16" t="str">
        <f>+'Start List Day 1'!D17</f>
        <v>K1W</v>
      </c>
      <c r="B16">
        <f>+'Start List Day 1'!A17</f>
        <v>20</v>
      </c>
      <c r="C16" t="str">
        <f>+'Start List Day 1'!B17</f>
        <v>Celeste Corkery</v>
      </c>
      <c r="D16" s="10">
        <f>+'Master Input'!CM15</f>
        <v>0</v>
      </c>
      <c r="E16" s="10">
        <f>+'Master Input'!CN15</f>
        <v>0</v>
      </c>
      <c r="F16" s="10">
        <f>+'Master Input'!CO15</f>
        <v>0</v>
      </c>
      <c r="G16" s="10">
        <f>+'Master Input'!CP15</f>
        <v>2</v>
      </c>
      <c r="H16" s="10">
        <f>+'Master Input'!CQ15</f>
        <v>0</v>
      </c>
      <c r="I16" s="10">
        <f>+'Master Input'!CR15</f>
        <v>0</v>
      </c>
      <c r="J16" s="10">
        <f>+'Master Input'!CS15</f>
        <v>0</v>
      </c>
      <c r="K16" s="10">
        <f>+'Master Input'!CT15</f>
        <v>0</v>
      </c>
      <c r="L16" s="10">
        <f>+'Master Input'!CU15</f>
        <v>50</v>
      </c>
      <c r="M16" s="10">
        <f>+'Master Input'!CV15</f>
        <v>0</v>
      </c>
      <c r="N16" s="10">
        <f>+'Master Input'!CW15</f>
        <v>2</v>
      </c>
      <c r="O16" s="10">
        <f>+'Master Input'!CX15</f>
        <v>0</v>
      </c>
      <c r="P16" s="10">
        <f>+'Master Input'!CY15</f>
        <v>0</v>
      </c>
      <c r="Q16" s="10">
        <f>+'Master Input'!CZ15</f>
        <v>0</v>
      </c>
      <c r="R16" s="10">
        <f>+'Master Input'!DA15</f>
        <v>2</v>
      </c>
      <c r="S16" s="10">
        <f>+'Master Input'!DB15</f>
        <v>2</v>
      </c>
      <c r="T16" s="10">
        <f>+'Master Input'!DC15</f>
        <v>2</v>
      </c>
      <c r="U16" s="10">
        <f>+'Master Input'!DD15</f>
        <v>0</v>
      </c>
      <c r="V16" s="10">
        <f>+'Master Input'!DL15</f>
        <v>60</v>
      </c>
      <c r="W16" s="10">
        <f>+'Master Input'!DM15</f>
        <v>122.72</v>
      </c>
      <c r="X16" s="10">
        <f>+'Master Input'!DN15</f>
        <v>182.72</v>
      </c>
      <c r="Y16" s="28">
        <f>+(X16-85.76)/85.76*100</f>
        <v>113.0597014925373</v>
      </c>
    </row>
    <row r="17" spans="1:25" ht="12.75">
      <c r="A17" t="str">
        <f>+'Start List Day 1'!D18</f>
        <v>K1W</v>
      </c>
      <c r="B17">
        <f>+'Start List Day 1'!A18</f>
        <v>19</v>
      </c>
      <c r="C17" t="str">
        <f>+'Start List Day 1'!B18</f>
        <v>Marissa Dederer</v>
      </c>
      <c r="D17" s="10">
        <f>+'Master Input'!CM16</f>
        <v>0</v>
      </c>
      <c r="E17" s="10">
        <f>+'Master Input'!CN16</f>
        <v>0</v>
      </c>
      <c r="F17" s="10">
        <f>+'Master Input'!CO16</f>
        <v>2</v>
      </c>
      <c r="G17" s="10">
        <f>+'Master Input'!CP16</f>
        <v>0</v>
      </c>
      <c r="H17" s="10">
        <f>+'Master Input'!CQ16</f>
        <v>0</v>
      </c>
      <c r="I17" s="10">
        <f>+'Master Input'!CR16</f>
        <v>0</v>
      </c>
      <c r="J17" s="10">
        <f>+'Master Input'!CS16</f>
        <v>0</v>
      </c>
      <c r="K17" s="10">
        <f>+'Master Input'!CT16</f>
        <v>0</v>
      </c>
      <c r="L17" s="10">
        <f>+'Master Input'!CU16</f>
        <v>0</v>
      </c>
      <c r="M17" s="10">
        <f>+'Master Input'!CV16</f>
        <v>0</v>
      </c>
      <c r="N17" s="10">
        <f>+'Master Input'!CW16</f>
        <v>0</v>
      </c>
      <c r="O17" s="10">
        <f>+'Master Input'!CX16</f>
        <v>0</v>
      </c>
      <c r="P17" s="10">
        <f>+'Master Input'!CY16</f>
        <v>0</v>
      </c>
      <c r="Q17" s="10">
        <f>+'Master Input'!CZ16</f>
        <v>0</v>
      </c>
      <c r="R17" s="10">
        <f>+'Master Input'!DA16</f>
        <v>0</v>
      </c>
      <c r="S17" s="10">
        <f>+'Master Input'!DB16</f>
        <v>0</v>
      </c>
      <c r="T17" s="10">
        <f>+'Master Input'!DC16</f>
        <v>2</v>
      </c>
      <c r="U17" s="10">
        <f>+'Master Input'!DD16</f>
        <v>0</v>
      </c>
      <c r="V17" s="10">
        <f>+'Master Input'!DL16</f>
        <v>4</v>
      </c>
      <c r="W17" s="10">
        <f>+'Master Input'!DM16</f>
        <v>119.84</v>
      </c>
      <c r="X17" s="10">
        <f>+'Master Input'!DN16</f>
        <v>123.84</v>
      </c>
      <c r="Y17" s="28">
        <f aca="true" t="shared" si="0" ref="Y17:Y24">+(X17-85.76)/85.76*100</f>
        <v>44.40298507462686</v>
      </c>
    </row>
    <row r="18" spans="1:25" ht="12.75">
      <c r="A18" t="str">
        <f>+'Start List Day 1'!D19</f>
        <v>K1W</v>
      </c>
      <c r="B18">
        <f>+'Start List Day 1'!A19</f>
        <v>18</v>
      </c>
      <c r="C18" t="str">
        <f>+'Start List Day 1'!B19</f>
        <v>Anna Williams</v>
      </c>
      <c r="D18" s="10" t="str">
        <f>+'Master Input'!CM17</f>
        <v>DNS</v>
      </c>
      <c r="E18" s="10">
        <f>+'Master Input'!CN17</f>
        <v>0</v>
      </c>
      <c r="F18" s="10">
        <f>+'Master Input'!CO17</f>
        <v>0</v>
      </c>
      <c r="G18" s="10">
        <f>+'Master Input'!CP17</f>
        <v>0</v>
      </c>
      <c r="H18" s="10">
        <f>+'Master Input'!CQ17</f>
        <v>0</v>
      </c>
      <c r="I18" s="10">
        <f>+'Master Input'!CR17</f>
        <v>0</v>
      </c>
      <c r="J18" s="10">
        <f>+'Master Input'!CS17</f>
        <v>0</v>
      </c>
      <c r="K18" s="10">
        <f>+'Master Input'!CT17</f>
        <v>0</v>
      </c>
      <c r="L18" s="10">
        <f>+'Master Input'!CU17</f>
        <v>0</v>
      </c>
      <c r="M18" s="10">
        <f>+'Master Input'!CV17</f>
        <v>0</v>
      </c>
      <c r="N18" s="10">
        <f>+'Master Input'!CW17</f>
        <v>0</v>
      </c>
      <c r="O18" s="10">
        <f>+'Master Input'!CX17</f>
        <v>0</v>
      </c>
      <c r="P18" s="10">
        <f>+'Master Input'!CY17</f>
        <v>0</v>
      </c>
      <c r="Q18" s="10">
        <f>+'Master Input'!CZ17</f>
        <v>0</v>
      </c>
      <c r="R18" s="10">
        <f>+'Master Input'!DA17</f>
        <v>0</v>
      </c>
      <c r="S18" s="10">
        <f>+'Master Input'!DB17</f>
        <v>0</v>
      </c>
      <c r="T18" s="10">
        <f>+'Master Input'!DC17</f>
        <v>0</v>
      </c>
      <c r="U18" s="10">
        <f>+'Master Input'!DD17</f>
        <v>0</v>
      </c>
      <c r="V18" s="10">
        <f>+'Master Input'!DL17</f>
        <v>0</v>
      </c>
      <c r="W18" s="10" t="s">
        <v>12</v>
      </c>
      <c r="X18" s="10" t="s">
        <v>12</v>
      </c>
      <c r="Y18" s="28" t="s">
        <v>12</v>
      </c>
    </row>
    <row r="19" spans="1:25" ht="12.75">
      <c r="A19" t="str">
        <f>+'Start List Day 1'!D20</f>
        <v>K1W</v>
      </c>
      <c r="B19">
        <f>+'Start List Day 1'!A20</f>
        <v>17</v>
      </c>
      <c r="C19" t="str">
        <f>+'Start List Day 1'!B20</f>
        <v>Thea Froehlich</v>
      </c>
      <c r="D19" s="10">
        <f>+'Master Input'!CM18</f>
        <v>0</v>
      </c>
      <c r="E19" s="10">
        <f>+'Master Input'!CN18</f>
        <v>0</v>
      </c>
      <c r="F19" s="10">
        <f>+'Master Input'!CO18</f>
        <v>0</v>
      </c>
      <c r="G19" s="10">
        <f>+'Master Input'!CP18</f>
        <v>0</v>
      </c>
      <c r="H19" s="10">
        <f>+'Master Input'!CQ18</f>
        <v>0</v>
      </c>
      <c r="I19" s="10">
        <f>+'Master Input'!CR18</f>
        <v>0</v>
      </c>
      <c r="J19" s="10">
        <f>+'Master Input'!CS18</f>
        <v>0</v>
      </c>
      <c r="K19" s="10">
        <f>+'Master Input'!CT18</f>
        <v>0</v>
      </c>
      <c r="L19" s="10">
        <f>+'Master Input'!CU18</f>
        <v>0</v>
      </c>
      <c r="M19" s="10">
        <f>+'Master Input'!CV18</f>
        <v>0</v>
      </c>
      <c r="N19" s="10">
        <f>+'Master Input'!CW18</f>
        <v>0</v>
      </c>
      <c r="O19" s="10">
        <f>+'Master Input'!CX18</f>
        <v>0</v>
      </c>
      <c r="P19" s="10">
        <f>+'Master Input'!CY18</f>
        <v>0</v>
      </c>
      <c r="Q19" s="10">
        <f>+'Master Input'!CZ18</f>
        <v>0</v>
      </c>
      <c r="R19" s="10">
        <f>+'Master Input'!DA18</f>
        <v>0</v>
      </c>
      <c r="S19" s="10">
        <f>+'Master Input'!DB18</f>
        <v>0</v>
      </c>
      <c r="T19" s="10">
        <f>+'Master Input'!DC18</f>
        <v>0</v>
      </c>
      <c r="U19" s="10">
        <f>+'Master Input'!DD18</f>
        <v>0</v>
      </c>
      <c r="V19" s="10">
        <f>+'Master Input'!DL18</f>
        <v>0</v>
      </c>
      <c r="W19" s="10">
        <f>+'Master Input'!DM18</f>
        <v>114.52</v>
      </c>
      <c r="X19" s="10">
        <f>+'Master Input'!DN18</f>
        <v>114.52</v>
      </c>
      <c r="Y19" s="28">
        <f t="shared" si="0"/>
        <v>33.535447761194014</v>
      </c>
    </row>
    <row r="20" spans="1:25" ht="12.75">
      <c r="A20" t="str">
        <f>+'Start List Day 1'!D21</f>
        <v>K1W</v>
      </c>
      <c r="B20">
        <f>+'Start List Day 1'!A21</f>
        <v>16</v>
      </c>
      <c r="C20" t="str">
        <f>+'Start List Day 1'!B21</f>
        <v>Kathleen Tayler</v>
      </c>
      <c r="D20" s="10">
        <f>+'Master Input'!CM19</f>
        <v>0</v>
      </c>
      <c r="E20" s="10">
        <f>+'Master Input'!CN19</f>
        <v>0</v>
      </c>
      <c r="F20" s="10">
        <f>+'Master Input'!CO19</f>
        <v>0</v>
      </c>
      <c r="G20" s="10">
        <f>+'Master Input'!CP19</f>
        <v>0</v>
      </c>
      <c r="H20" s="10">
        <f>+'Master Input'!CQ19</f>
        <v>0</v>
      </c>
      <c r="I20" s="10">
        <f>+'Master Input'!CR19</f>
        <v>0</v>
      </c>
      <c r="J20" s="10">
        <f>+'Master Input'!CS19</f>
        <v>0</v>
      </c>
      <c r="K20" s="10">
        <f>+'Master Input'!CT19</f>
        <v>0</v>
      </c>
      <c r="L20" s="10">
        <f>+'Master Input'!CU19</f>
        <v>0</v>
      </c>
      <c r="M20" s="10">
        <f>+'Master Input'!CV19</f>
        <v>0</v>
      </c>
      <c r="N20" s="10">
        <f>+'Master Input'!CW19</f>
        <v>0</v>
      </c>
      <c r="O20" s="10">
        <f>+'Master Input'!CX19</f>
        <v>0</v>
      </c>
      <c r="P20" s="10">
        <f>+'Master Input'!CY19</f>
        <v>2</v>
      </c>
      <c r="Q20" s="10">
        <f>+'Master Input'!CZ19</f>
        <v>0</v>
      </c>
      <c r="R20" s="10">
        <f>+'Master Input'!DA19</f>
        <v>0</v>
      </c>
      <c r="S20" s="10">
        <f>+'Master Input'!DB19</f>
        <v>0</v>
      </c>
      <c r="T20" s="10">
        <f>+'Master Input'!DC19</f>
        <v>0</v>
      </c>
      <c r="U20" s="10">
        <f>+'Master Input'!DD19</f>
        <v>0</v>
      </c>
      <c r="V20" s="10">
        <f>+'Master Input'!DL19</f>
        <v>2</v>
      </c>
      <c r="W20" s="10">
        <f>+'Master Input'!DM19</f>
        <v>115</v>
      </c>
      <c r="X20" s="10">
        <f>+'Master Input'!DN19</f>
        <v>117</v>
      </c>
      <c r="Y20" s="28">
        <f t="shared" si="0"/>
        <v>36.42723880597014</v>
      </c>
    </row>
    <row r="21" spans="1:25" ht="12.75">
      <c r="A21" t="str">
        <f>+'Start List Day 1'!D22</f>
        <v>K1W</v>
      </c>
      <c r="B21">
        <f>+'Start List Day 1'!A22</f>
        <v>15</v>
      </c>
      <c r="C21" t="str">
        <f>+'Start List Day 1'!B22</f>
        <v>Katrina Van Wijk</v>
      </c>
      <c r="D21" s="10">
        <f>+'Master Input'!CM20</f>
        <v>0</v>
      </c>
      <c r="E21" s="10">
        <f>+'Master Input'!CN20</f>
        <v>0</v>
      </c>
      <c r="F21" s="10">
        <f>+'Master Input'!CO20</f>
        <v>0</v>
      </c>
      <c r="G21" s="10">
        <f>+'Master Input'!CP20</f>
        <v>0</v>
      </c>
      <c r="H21" s="10">
        <f>+'Master Input'!CQ20</f>
        <v>0</v>
      </c>
      <c r="I21" s="10">
        <f>+'Master Input'!CR20</f>
        <v>0</v>
      </c>
      <c r="J21" s="10">
        <f>+'Master Input'!CS20</f>
        <v>2</v>
      </c>
      <c r="K21" s="10">
        <f>+'Master Input'!CT20</f>
        <v>0</v>
      </c>
      <c r="L21" s="10">
        <f>+'Master Input'!CU20</f>
        <v>0</v>
      </c>
      <c r="M21" s="10">
        <f>+'Master Input'!CV20</f>
        <v>0</v>
      </c>
      <c r="N21" s="10">
        <f>+'Master Input'!CW20</f>
        <v>2</v>
      </c>
      <c r="O21" s="10">
        <f>+'Master Input'!CX20</f>
        <v>0</v>
      </c>
      <c r="P21" s="10">
        <f>+'Master Input'!CY20</f>
        <v>0</v>
      </c>
      <c r="Q21" s="10">
        <f>+'Master Input'!CZ20</f>
        <v>0</v>
      </c>
      <c r="R21" s="10">
        <f>+'Master Input'!DA20</f>
        <v>0</v>
      </c>
      <c r="S21" s="10">
        <f>+'Master Input'!DB20</f>
        <v>0</v>
      </c>
      <c r="T21" s="10">
        <f>+'Master Input'!DC20</f>
        <v>2</v>
      </c>
      <c r="U21" s="10">
        <f>+'Master Input'!DD20</f>
        <v>0</v>
      </c>
      <c r="V21" s="10">
        <f>+'Master Input'!DL20</f>
        <v>6</v>
      </c>
      <c r="W21" s="10">
        <f>+'Master Input'!DM20</f>
        <v>115.61</v>
      </c>
      <c r="X21" s="10">
        <f>+'Master Input'!DN20</f>
        <v>121.61</v>
      </c>
      <c r="Y21" s="28">
        <f t="shared" si="0"/>
        <v>41.80270522388059</v>
      </c>
    </row>
    <row r="22" spans="1:25" ht="12.75">
      <c r="A22" t="str">
        <f>+'Start List Day 1'!D23</f>
        <v>K1W</v>
      </c>
      <c r="B22">
        <f>+'Start List Day 1'!A23</f>
        <v>14</v>
      </c>
      <c r="C22" t="str">
        <f>+'Start List Day 1'!B23</f>
        <v>Jaz DenHollander</v>
      </c>
      <c r="D22" s="10">
        <f>+'Master Input'!CM21</f>
        <v>0</v>
      </c>
      <c r="E22" s="10">
        <f>+'Master Input'!CN21</f>
        <v>0</v>
      </c>
      <c r="F22" s="10">
        <f>+'Master Input'!CO21</f>
        <v>0</v>
      </c>
      <c r="G22" s="10">
        <f>+'Master Input'!CP21</f>
        <v>0</v>
      </c>
      <c r="H22" s="10">
        <f>+'Master Input'!CQ21</f>
        <v>0</v>
      </c>
      <c r="I22" s="10">
        <f>+'Master Input'!CR21</f>
        <v>0</v>
      </c>
      <c r="J22" s="10">
        <f>+'Master Input'!CS21</f>
        <v>0</v>
      </c>
      <c r="K22" s="10">
        <f>+'Master Input'!CT21</f>
        <v>0</v>
      </c>
      <c r="L22" s="10">
        <f>+'Master Input'!CU21</f>
        <v>0</v>
      </c>
      <c r="M22" s="10">
        <f>+'Master Input'!CV21</f>
        <v>0</v>
      </c>
      <c r="N22" s="10">
        <f>+'Master Input'!CW21</f>
        <v>0</v>
      </c>
      <c r="O22" s="10">
        <f>+'Master Input'!CX21</f>
        <v>0</v>
      </c>
      <c r="P22" s="10">
        <f>+'Master Input'!CY21</f>
        <v>0</v>
      </c>
      <c r="Q22" s="10">
        <f>+'Master Input'!CZ21</f>
        <v>2</v>
      </c>
      <c r="R22" s="10">
        <f>+'Master Input'!DA21</f>
        <v>0</v>
      </c>
      <c r="S22" s="10">
        <f>+'Master Input'!DB21</f>
        <v>0</v>
      </c>
      <c r="T22" s="10">
        <f>+'Master Input'!DC21</f>
        <v>2</v>
      </c>
      <c r="U22" s="10">
        <f>+'Master Input'!DD21</f>
        <v>0</v>
      </c>
      <c r="V22" s="10">
        <f>+'Master Input'!DL21</f>
        <v>4</v>
      </c>
      <c r="W22" s="10">
        <f>+'Master Input'!DM21</f>
        <v>114.9</v>
      </c>
      <c r="X22" s="10">
        <f>+'Master Input'!DN21</f>
        <v>118.9</v>
      </c>
      <c r="Y22" s="28">
        <f t="shared" si="0"/>
        <v>38.64272388059701</v>
      </c>
    </row>
    <row r="23" spans="1:25" ht="12.75">
      <c r="A23" t="str">
        <f>+'Start List Day 1'!D24</f>
        <v>K1W</v>
      </c>
      <c r="B23">
        <f>+'Start List Day 1'!A24</f>
        <v>13</v>
      </c>
      <c r="C23" t="str">
        <f>+'Start List Day 1'!B24</f>
        <v>Sarah Boudens</v>
      </c>
      <c r="D23" s="10">
        <f>+'Master Input'!CM22</f>
        <v>0</v>
      </c>
      <c r="E23" s="10">
        <f>+'Master Input'!CN22</f>
        <v>0</v>
      </c>
      <c r="F23" s="10">
        <f>+'Master Input'!CO22</f>
        <v>0</v>
      </c>
      <c r="G23" s="10">
        <f>+'Master Input'!CP22</f>
        <v>0</v>
      </c>
      <c r="H23" s="10">
        <f>+'Master Input'!CQ22</f>
        <v>0</v>
      </c>
      <c r="I23" s="10">
        <f>+'Master Input'!CR22</f>
        <v>0</v>
      </c>
      <c r="J23" s="10">
        <f>+'Master Input'!CS22</f>
        <v>0</v>
      </c>
      <c r="K23" s="10">
        <f>+'Master Input'!CT22</f>
        <v>0</v>
      </c>
      <c r="L23" s="10">
        <f>+'Master Input'!CU22</f>
        <v>0</v>
      </c>
      <c r="M23" s="10">
        <f>+'Master Input'!CV22</f>
        <v>0</v>
      </c>
      <c r="N23" s="10">
        <f>+'Master Input'!CW22</f>
        <v>0</v>
      </c>
      <c r="O23" s="10">
        <f>+'Master Input'!CX22</f>
        <v>0</v>
      </c>
      <c r="P23" s="10">
        <f>+'Master Input'!CY22</f>
        <v>0</v>
      </c>
      <c r="Q23" s="10">
        <f>+'Master Input'!CZ22</f>
        <v>0</v>
      </c>
      <c r="R23" s="10">
        <f>+'Master Input'!DA22</f>
        <v>0</v>
      </c>
      <c r="S23" s="10">
        <f>+'Master Input'!DB22</f>
        <v>0</v>
      </c>
      <c r="T23" s="10">
        <f>+'Master Input'!DC22</f>
        <v>0</v>
      </c>
      <c r="U23" s="10">
        <f>+'Master Input'!DD22</f>
        <v>2</v>
      </c>
      <c r="V23" s="10">
        <f>+'Master Input'!DL22</f>
        <v>2</v>
      </c>
      <c r="W23" s="10">
        <f>+'Master Input'!DM22</f>
        <v>103.83</v>
      </c>
      <c r="X23" s="10">
        <f>+'Master Input'!DN22</f>
        <v>105.83</v>
      </c>
      <c r="Y23" s="28">
        <f t="shared" si="0"/>
        <v>23.40251865671641</v>
      </c>
    </row>
    <row r="24" spans="1:25" ht="12.75">
      <c r="A24" t="str">
        <f>+'Start List Day 1'!D25</f>
        <v>K1W</v>
      </c>
      <c r="B24">
        <f>+'Start List Day 1'!A25</f>
        <v>12</v>
      </c>
      <c r="C24" t="str">
        <f>+'Start List Day 1'!B25</f>
        <v>Jessica Groeneveld</v>
      </c>
      <c r="D24" s="10">
        <f>+'Master Input'!CM23</f>
        <v>0</v>
      </c>
      <c r="E24" s="10">
        <f>+'Master Input'!CN23</f>
        <v>2</v>
      </c>
      <c r="F24" s="10">
        <f>+'Master Input'!CO23</f>
        <v>2</v>
      </c>
      <c r="G24" s="10">
        <f>+'Master Input'!CP23</f>
        <v>0</v>
      </c>
      <c r="H24" s="10">
        <f>+'Master Input'!CQ23</f>
        <v>0</v>
      </c>
      <c r="I24" s="10">
        <f>+'Master Input'!CR23</f>
        <v>0</v>
      </c>
      <c r="J24" s="10">
        <f>+'Master Input'!CS23</f>
        <v>0</v>
      </c>
      <c r="K24" s="10">
        <f>+'Master Input'!CT23</f>
        <v>2</v>
      </c>
      <c r="L24" s="10">
        <f>+'Master Input'!CU23</f>
        <v>0</v>
      </c>
      <c r="M24" s="10">
        <f>+'Master Input'!CV23</f>
        <v>0</v>
      </c>
      <c r="N24" s="10">
        <f>+'Master Input'!CW23</f>
        <v>0</v>
      </c>
      <c r="O24" s="10">
        <f>+'Master Input'!CX23</f>
        <v>0</v>
      </c>
      <c r="P24" s="10">
        <f>+'Master Input'!CY23</f>
        <v>0</v>
      </c>
      <c r="Q24" s="10">
        <f>+'Master Input'!CZ23</f>
        <v>0</v>
      </c>
      <c r="R24" s="10">
        <f>+'Master Input'!DA23</f>
        <v>0</v>
      </c>
      <c r="S24" s="10">
        <f>+'Master Input'!DB23</f>
        <v>0</v>
      </c>
      <c r="T24" s="10">
        <f>+'Master Input'!DC23</f>
        <v>0</v>
      </c>
      <c r="U24" s="10">
        <f>+'Master Input'!DD23</f>
        <v>0</v>
      </c>
      <c r="V24" s="10">
        <f>+'Master Input'!DL23</f>
        <v>6</v>
      </c>
      <c r="W24" s="10">
        <f>+'Master Input'!DM23</f>
        <v>103.74</v>
      </c>
      <c r="X24" s="10">
        <f>+'Master Input'!DN23</f>
        <v>109.74</v>
      </c>
      <c r="Y24" s="28">
        <f t="shared" si="0"/>
        <v>27.96175373134327</v>
      </c>
    </row>
    <row r="26" spans="1:25" ht="12.75">
      <c r="A26" t="str">
        <f>+'Start List Day 1'!D27</f>
        <v>K1</v>
      </c>
      <c r="B26">
        <f>+'Start List Day 1'!A27</f>
        <v>11</v>
      </c>
      <c r="C26" t="str">
        <f>+'Start List Day 1'!B27</f>
        <v>Derek Beer</v>
      </c>
      <c r="D26" s="10">
        <f>+'Master Input'!CM25</f>
        <v>0</v>
      </c>
      <c r="E26" s="10">
        <f>+'Master Input'!CN25</f>
        <v>0</v>
      </c>
      <c r="F26" s="10">
        <f>+'Master Input'!CO25</f>
        <v>0</v>
      </c>
      <c r="G26" s="10">
        <f>+'Master Input'!CP25</f>
        <v>0</v>
      </c>
      <c r="H26" s="10">
        <f>+'Master Input'!CQ25</f>
        <v>0</v>
      </c>
      <c r="I26" s="10">
        <f>+'Master Input'!CR25</f>
        <v>0</v>
      </c>
      <c r="J26" s="10">
        <f>+'Master Input'!CS25</f>
        <v>0</v>
      </c>
      <c r="K26" s="10">
        <f>+'Master Input'!CT25</f>
        <v>0</v>
      </c>
      <c r="L26" s="10">
        <f>+'Master Input'!CU25</f>
        <v>0</v>
      </c>
      <c r="M26" s="10">
        <f>+'Master Input'!CV25</f>
        <v>0</v>
      </c>
      <c r="N26" s="10">
        <f>+'Master Input'!CW25</f>
        <v>0</v>
      </c>
      <c r="O26" s="10">
        <f>+'Master Input'!CX25</f>
        <v>2</v>
      </c>
      <c r="P26" s="10">
        <f>+'Master Input'!CY25</f>
        <v>0</v>
      </c>
      <c r="Q26" s="10">
        <f>+'Master Input'!CZ25</f>
        <v>0</v>
      </c>
      <c r="R26" s="10">
        <f>+'Master Input'!DA25</f>
        <v>0</v>
      </c>
      <c r="S26" s="10">
        <f>+'Master Input'!DB25</f>
        <v>0</v>
      </c>
      <c r="T26" s="10">
        <f>+'Master Input'!DC25</f>
        <v>0</v>
      </c>
      <c r="U26" s="10">
        <f>+'Master Input'!DD25</f>
        <v>0</v>
      </c>
      <c r="V26" s="10">
        <f>+'Master Input'!DL25</f>
        <v>2</v>
      </c>
      <c r="W26" s="10">
        <f>+'Master Input'!DM25</f>
        <v>100.8</v>
      </c>
      <c r="X26" s="10">
        <f>+'Master Input'!DN25</f>
        <v>102.8</v>
      </c>
      <c r="Y26" s="28">
        <f>+(X26-85.76)/85.76*100</f>
        <v>19.869402985074615</v>
      </c>
    </row>
    <row r="27" spans="1:25" ht="12.75">
      <c r="A27" t="str">
        <f>+'Start List Day 1'!D28</f>
        <v>K1</v>
      </c>
      <c r="B27">
        <f>+'Start List Day 1'!A28</f>
        <v>10</v>
      </c>
      <c r="C27" t="str">
        <f>+'Start List Day 1'!B28</f>
        <v>Francois St Aubin Migneault</v>
      </c>
      <c r="D27" s="10">
        <f>+'Master Input'!CM26</f>
        <v>0</v>
      </c>
      <c r="E27" s="10">
        <f>+'Master Input'!CN26</f>
        <v>0</v>
      </c>
      <c r="F27" s="10">
        <f>+'Master Input'!CO26</f>
        <v>0</v>
      </c>
      <c r="G27" s="10">
        <f>+'Master Input'!CP26</f>
        <v>2</v>
      </c>
      <c r="H27" s="10">
        <f>+'Master Input'!CQ26</f>
        <v>0</v>
      </c>
      <c r="I27" s="10">
        <f>+'Master Input'!CR26</f>
        <v>0</v>
      </c>
      <c r="J27" s="10">
        <f>+'Master Input'!CS26</f>
        <v>0</v>
      </c>
      <c r="K27" s="10">
        <f>+'Master Input'!CT26</f>
        <v>0</v>
      </c>
      <c r="L27" s="10">
        <f>+'Master Input'!CU26</f>
        <v>0</v>
      </c>
      <c r="M27" s="10">
        <f>+'Master Input'!CV26</f>
        <v>0</v>
      </c>
      <c r="N27" s="10">
        <f>+'Master Input'!CW26</f>
        <v>0</v>
      </c>
      <c r="O27" s="10">
        <f>+'Master Input'!CX26</f>
        <v>0</v>
      </c>
      <c r="P27" s="10">
        <f>+'Master Input'!CY26</f>
        <v>0</v>
      </c>
      <c r="Q27" s="10">
        <f>+'Master Input'!CZ26</f>
        <v>0</v>
      </c>
      <c r="R27" s="10">
        <f>+'Master Input'!DA26</f>
        <v>0</v>
      </c>
      <c r="S27" s="10">
        <f>+'Master Input'!DB26</f>
        <v>0</v>
      </c>
      <c r="T27" s="10">
        <f>+'Master Input'!DC26</f>
        <v>2</v>
      </c>
      <c r="U27" s="10">
        <f>+'Master Input'!DD26</f>
        <v>0</v>
      </c>
      <c r="V27" s="10">
        <f>+'Master Input'!DL26</f>
        <v>4</v>
      </c>
      <c r="W27" s="10">
        <f>+'Master Input'!DM26</f>
        <v>101.41</v>
      </c>
      <c r="X27" s="10">
        <f>+'Master Input'!DN26</f>
        <v>105.41</v>
      </c>
      <c r="Y27" s="28">
        <f aca="true" t="shared" si="1" ref="Y27:Y36">+(X27-85.76)/85.76*100</f>
        <v>22.912779850746258</v>
      </c>
    </row>
    <row r="28" spans="1:25" ht="12.75">
      <c r="A28" t="str">
        <f>+'Start List Day 1'!D29</f>
        <v>K1</v>
      </c>
      <c r="B28">
        <f>+'Start List Day 1'!A29</f>
        <v>9</v>
      </c>
      <c r="C28" t="str">
        <f>+'Start List Day 1'!B29</f>
        <v>Babacar Daoust-Cisse</v>
      </c>
      <c r="D28" s="10">
        <f>+'Master Input'!CM27</f>
        <v>0</v>
      </c>
      <c r="E28" s="10">
        <f>+'Master Input'!CN27</f>
        <v>0</v>
      </c>
      <c r="F28" s="10">
        <f>+'Master Input'!CO27</f>
        <v>0</v>
      </c>
      <c r="G28" s="10">
        <f>+'Master Input'!CP27</f>
        <v>0</v>
      </c>
      <c r="H28" s="10">
        <f>+'Master Input'!CQ27</f>
        <v>0</v>
      </c>
      <c r="I28" s="10">
        <f>+'Master Input'!CR27</f>
        <v>50</v>
      </c>
      <c r="J28" s="10">
        <f>+'Master Input'!CS27</f>
        <v>0</v>
      </c>
      <c r="K28" s="10">
        <f>+'Master Input'!CT27</f>
        <v>2</v>
      </c>
      <c r="L28" s="10">
        <f>+'Master Input'!CU27</f>
        <v>0</v>
      </c>
      <c r="M28" s="10">
        <f>+'Master Input'!CV27</f>
        <v>0</v>
      </c>
      <c r="N28" s="10">
        <f>+'Master Input'!CW27</f>
        <v>2</v>
      </c>
      <c r="O28" s="10">
        <f>+'Master Input'!CX27</f>
        <v>0</v>
      </c>
      <c r="P28" s="10">
        <f>+'Master Input'!CY27</f>
        <v>0</v>
      </c>
      <c r="Q28" s="10">
        <f>+'Master Input'!CZ27</f>
        <v>0</v>
      </c>
      <c r="R28" s="10">
        <f>+'Master Input'!DA27</f>
        <v>0</v>
      </c>
      <c r="S28" s="10">
        <f>+'Master Input'!DB27</f>
        <v>0</v>
      </c>
      <c r="T28" s="10">
        <f>+'Master Input'!DC27</f>
        <v>0</v>
      </c>
      <c r="U28" s="10">
        <f>+'Master Input'!DD27</f>
        <v>0</v>
      </c>
      <c r="V28" s="10">
        <f>+'Master Input'!DL27</f>
        <v>54</v>
      </c>
      <c r="W28" s="10">
        <f>+'Master Input'!DM27</f>
        <v>98.08</v>
      </c>
      <c r="X28" s="10">
        <f>+'Master Input'!DN27</f>
        <v>152.07999999999998</v>
      </c>
      <c r="Y28" s="28">
        <f t="shared" si="1"/>
        <v>77.33208955223878</v>
      </c>
    </row>
    <row r="29" spans="1:25" ht="12.75">
      <c r="A29" t="str">
        <f>+'Start List Day 1'!D30</f>
        <v>K1</v>
      </c>
      <c r="B29">
        <f>+'Start List Day 1'!A30</f>
        <v>8</v>
      </c>
      <c r="C29" t="str">
        <f>+'Start List Day 1'!B30</f>
        <v>Christopher McTaggart</v>
      </c>
      <c r="D29" s="10">
        <f>+'Master Input'!CM28</f>
        <v>0</v>
      </c>
      <c r="E29" s="10">
        <f>+'Master Input'!CN28</f>
        <v>0</v>
      </c>
      <c r="F29" s="10">
        <f>+'Master Input'!CO28</f>
        <v>0</v>
      </c>
      <c r="G29" s="10">
        <f>+'Master Input'!CP28</f>
        <v>0</v>
      </c>
      <c r="H29" s="10">
        <f>+'Master Input'!CQ28</f>
        <v>0</v>
      </c>
      <c r="I29" s="10">
        <f>+'Master Input'!CR28</f>
        <v>0</v>
      </c>
      <c r="J29" s="10">
        <f>+'Master Input'!CS28</f>
        <v>0</v>
      </c>
      <c r="K29" s="10">
        <f>+'Master Input'!CT28</f>
        <v>0</v>
      </c>
      <c r="L29" s="10">
        <f>+'Master Input'!CU28</f>
        <v>0</v>
      </c>
      <c r="M29" s="10">
        <f>+'Master Input'!CV28</f>
        <v>0</v>
      </c>
      <c r="N29" s="10">
        <f>+'Master Input'!CW28</f>
        <v>0</v>
      </c>
      <c r="O29" s="10">
        <f>+'Master Input'!CX28</f>
        <v>0</v>
      </c>
      <c r="P29" s="10">
        <f>+'Master Input'!CY28</f>
        <v>0</v>
      </c>
      <c r="Q29" s="10">
        <f>+'Master Input'!CZ28</f>
        <v>0</v>
      </c>
      <c r="R29" s="10">
        <f>+'Master Input'!DA28</f>
        <v>0</v>
      </c>
      <c r="S29" s="10">
        <f>+'Master Input'!DB28</f>
        <v>2</v>
      </c>
      <c r="T29" s="10">
        <f>+'Master Input'!DC28</f>
        <v>0</v>
      </c>
      <c r="U29" s="10">
        <f>+'Master Input'!DD28</f>
        <v>50</v>
      </c>
      <c r="V29" s="10">
        <f>+'Master Input'!DL28</f>
        <v>52</v>
      </c>
      <c r="W29" s="10">
        <f>+'Master Input'!DM28</f>
        <v>89.2</v>
      </c>
      <c r="X29" s="10">
        <f>+'Master Input'!DN28</f>
        <v>141.2</v>
      </c>
      <c r="Y29" s="28">
        <f t="shared" si="1"/>
        <v>64.64552238805967</v>
      </c>
    </row>
    <row r="30" spans="1:25" ht="12.75">
      <c r="A30" t="str">
        <f>+'Start List Day 1'!D31</f>
        <v>K1</v>
      </c>
      <c r="B30">
        <f>+'Start List Day 1'!A31</f>
        <v>7</v>
      </c>
      <c r="C30" t="str">
        <f>+'Start List Day 1'!B31</f>
        <v>Michael Tayler</v>
      </c>
      <c r="D30" s="10">
        <f>+'Master Input'!CM29</f>
        <v>0</v>
      </c>
      <c r="E30" s="10">
        <f>+'Master Input'!CN29</f>
        <v>0</v>
      </c>
      <c r="F30" s="10">
        <f>+'Master Input'!CO29</f>
        <v>0</v>
      </c>
      <c r="G30" s="10">
        <f>+'Master Input'!CP29</f>
        <v>0</v>
      </c>
      <c r="H30" s="10">
        <f>+'Master Input'!CQ29</f>
        <v>0</v>
      </c>
      <c r="I30" s="10">
        <f>+'Master Input'!CR29</f>
        <v>0</v>
      </c>
      <c r="J30" s="10">
        <f>+'Master Input'!CS29</f>
        <v>0</v>
      </c>
      <c r="K30" s="10">
        <f>+'Master Input'!CT29</f>
        <v>0</v>
      </c>
      <c r="L30" s="10">
        <f>+'Master Input'!CU29</f>
        <v>0</v>
      </c>
      <c r="M30" s="10">
        <f>+'Master Input'!CV29</f>
        <v>0</v>
      </c>
      <c r="N30" s="10">
        <f>+'Master Input'!CW29</f>
        <v>0</v>
      </c>
      <c r="O30" s="10">
        <f>+'Master Input'!CX29</f>
        <v>0</v>
      </c>
      <c r="P30" s="10">
        <f>+'Master Input'!CY29</f>
        <v>0</v>
      </c>
      <c r="Q30" s="10">
        <f>+'Master Input'!CZ29</f>
        <v>0</v>
      </c>
      <c r="R30" s="10">
        <f>+'Master Input'!DA29</f>
        <v>0</v>
      </c>
      <c r="S30" s="10">
        <f>+'Master Input'!DB29</f>
        <v>50</v>
      </c>
      <c r="T30" s="10">
        <f>+'Master Input'!DC29</f>
        <v>0</v>
      </c>
      <c r="U30" s="10">
        <f>+'Master Input'!DD29</f>
        <v>0</v>
      </c>
      <c r="V30" s="10">
        <f>+'Master Input'!DL29</f>
        <v>50</v>
      </c>
      <c r="W30" s="10">
        <f>+'Master Input'!DM29</f>
        <v>96.38</v>
      </c>
      <c r="X30" s="10">
        <f>+'Master Input'!DN29</f>
        <v>146.38</v>
      </c>
      <c r="Y30" s="28">
        <f t="shared" si="1"/>
        <v>70.68563432835819</v>
      </c>
    </row>
    <row r="31" spans="1:25" ht="12.75">
      <c r="A31" t="str">
        <f>+'Start List Day 1'!D32</f>
        <v>K1</v>
      </c>
      <c r="B31">
        <f>+'Start List Day 1'!A32</f>
        <v>6</v>
      </c>
      <c r="C31" t="str">
        <f>+'Start List Day 1'!B32</f>
        <v>Paul Manning-Hunter</v>
      </c>
      <c r="D31" s="10">
        <f>+'Master Input'!CM30</f>
        <v>0</v>
      </c>
      <c r="E31" s="10">
        <f>+'Master Input'!CN30</f>
        <v>0</v>
      </c>
      <c r="F31" s="10">
        <f>+'Master Input'!CO30</f>
        <v>0</v>
      </c>
      <c r="G31" s="10">
        <f>+'Master Input'!CP30</f>
        <v>0</v>
      </c>
      <c r="H31" s="10">
        <f>+'Master Input'!CQ30</f>
        <v>0</v>
      </c>
      <c r="I31" s="10">
        <f>+'Master Input'!CR30</f>
        <v>0</v>
      </c>
      <c r="J31" s="10">
        <f>+'Master Input'!CS30</f>
        <v>0</v>
      </c>
      <c r="K31" s="10">
        <f>+'Master Input'!CT30</f>
        <v>0</v>
      </c>
      <c r="L31" s="10">
        <f>+'Master Input'!CU30</f>
        <v>0</v>
      </c>
      <c r="M31" s="10">
        <f>+'Master Input'!CV30</f>
        <v>0</v>
      </c>
      <c r="N31" s="10">
        <f>+'Master Input'!CW30</f>
        <v>0</v>
      </c>
      <c r="O31" s="10">
        <f>+'Master Input'!CX30</f>
        <v>0</v>
      </c>
      <c r="P31" s="10">
        <f>+'Master Input'!CY30</f>
        <v>0</v>
      </c>
      <c r="Q31" s="10">
        <f>+'Master Input'!CZ30</f>
        <v>0</v>
      </c>
      <c r="R31" s="10">
        <f>+'Master Input'!DA30</f>
        <v>0</v>
      </c>
      <c r="S31" s="10">
        <f>+'Master Input'!DB30</f>
        <v>0</v>
      </c>
      <c r="T31" s="10">
        <f>+'Master Input'!DC30</f>
        <v>0</v>
      </c>
      <c r="U31" s="10">
        <f>+'Master Input'!DD30</f>
        <v>0</v>
      </c>
      <c r="V31" s="10">
        <f>+'Master Input'!DL30</f>
        <v>0</v>
      </c>
      <c r="W31" s="10">
        <f>+'Master Input'!DM30</f>
        <v>86.33</v>
      </c>
      <c r="X31" s="10">
        <f>+'Master Input'!DN30</f>
        <v>86.33</v>
      </c>
      <c r="Y31" s="28">
        <f t="shared" si="1"/>
        <v>0.6646455223880517</v>
      </c>
    </row>
    <row r="32" spans="1:25" ht="12.75">
      <c r="A32" t="str">
        <f>+'Start List Day 1'!D33</f>
        <v>K1</v>
      </c>
      <c r="B32">
        <f>+'Start List Day 1'!A33</f>
        <v>5</v>
      </c>
      <c r="C32" t="str">
        <f>+'Start List Day 1'!B33</f>
        <v>Pierre Levesque</v>
      </c>
      <c r="D32" s="10">
        <f>+'Master Input'!CM31</f>
        <v>0</v>
      </c>
      <c r="E32" s="10">
        <f>+'Master Input'!CN31</f>
        <v>0</v>
      </c>
      <c r="F32" s="10">
        <f>+'Master Input'!CO31</f>
        <v>0</v>
      </c>
      <c r="G32" s="10">
        <f>+'Master Input'!CP31</f>
        <v>0</v>
      </c>
      <c r="H32" s="10">
        <f>+'Master Input'!CQ31</f>
        <v>0</v>
      </c>
      <c r="I32" s="10">
        <f>+'Master Input'!CR31</f>
        <v>0</v>
      </c>
      <c r="J32" s="10">
        <f>+'Master Input'!CS31</f>
        <v>0</v>
      </c>
      <c r="K32" s="10">
        <f>+'Master Input'!CT31</f>
        <v>0</v>
      </c>
      <c r="L32" s="10">
        <f>+'Master Input'!CU31</f>
        <v>50</v>
      </c>
      <c r="M32" s="10">
        <f>+'Master Input'!CV31</f>
        <v>0</v>
      </c>
      <c r="N32" s="10">
        <f>+'Master Input'!CW31</f>
        <v>0</v>
      </c>
      <c r="O32" s="10">
        <f>+'Master Input'!CX31</f>
        <v>50</v>
      </c>
      <c r="P32" s="10">
        <f>+'Master Input'!CY31</f>
        <v>0</v>
      </c>
      <c r="Q32" s="10">
        <f>+'Master Input'!CZ31</f>
        <v>0</v>
      </c>
      <c r="R32" s="10">
        <f>+'Master Input'!DA31</f>
        <v>0</v>
      </c>
      <c r="S32" s="10">
        <f>+'Master Input'!DB31</f>
        <v>0</v>
      </c>
      <c r="T32" s="10">
        <f>+'Master Input'!DC31</f>
        <v>0</v>
      </c>
      <c r="U32" s="10">
        <f>+'Master Input'!DD31</f>
        <v>0</v>
      </c>
      <c r="V32" s="10">
        <f>+'Master Input'!DL31</f>
        <v>100</v>
      </c>
      <c r="W32" s="10">
        <f>+'Master Input'!DM31</f>
        <v>88.92</v>
      </c>
      <c r="X32" s="10">
        <f>+'Master Input'!DN31</f>
        <v>188.92000000000002</v>
      </c>
      <c r="Y32" s="28">
        <f t="shared" si="1"/>
        <v>120.28917910447763</v>
      </c>
    </row>
    <row r="33" spans="1:25" ht="12.75">
      <c r="A33" t="str">
        <f>+'Start List Day 1'!D34</f>
        <v>K1</v>
      </c>
      <c r="B33">
        <f>+'Start List Day 1'!A34</f>
        <v>4</v>
      </c>
      <c r="C33" t="str">
        <f>+'Start List Day 1'!B34</f>
        <v>Nathan Davis</v>
      </c>
      <c r="D33" s="10">
        <f>+'Master Input'!CM32</f>
        <v>0</v>
      </c>
      <c r="E33" s="10">
        <f>+'Master Input'!CN32</f>
        <v>0</v>
      </c>
      <c r="F33" s="10">
        <f>+'Master Input'!CO32</f>
        <v>0</v>
      </c>
      <c r="G33" s="10">
        <f>+'Master Input'!CP32</f>
        <v>0</v>
      </c>
      <c r="H33" s="10">
        <f>+'Master Input'!CQ32</f>
        <v>0</v>
      </c>
      <c r="I33" s="10">
        <f>+'Master Input'!CR32</f>
        <v>0</v>
      </c>
      <c r="J33" s="10">
        <f>+'Master Input'!CS32</f>
        <v>0</v>
      </c>
      <c r="K33" s="10">
        <f>+'Master Input'!CT32</f>
        <v>0</v>
      </c>
      <c r="L33" s="10">
        <f>+'Master Input'!CU32</f>
        <v>0</v>
      </c>
      <c r="M33" s="10">
        <f>+'Master Input'!CV32</f>
        <v>0</v>
      </c>
      <c r="N33" s="10">
        <f>+'Master Input'!CW32</f>
        <v>0</v>
      </c>
      <c r="O33" s="10">
        <f>+'Master Input'!CX32</f>
        <v>0</v>
      </c>
      <c r="P33" s="10">
        <f>+'Master Input'!CY32</f>
        <v>0</v>
      </c>
      <c r="Q33" s="10">
        <f>+'Master Input'!CZ32</f>
        <v>0</v>
      </c>
      <c r="R33" s="10">
        <f>+'Master Input'!DA32</f>
        <v>0</v>
      </c>
      <c r="S33" s="10">
        <f>+'Master Input'!DB32</f>
        <v>0</v>
      </c>
      <c r="T33" s="10">
        <f>+'Master Input'!DC32</f>
        <v>0</v>
      </c>
      <c r="U33" s="10">
        <f>+'Master Input'!DD32</f>
        <v>0</v>
      </c>
      <c r="V33" s="10">
        <f>+'Master Input'!DL32</f>
        <v>0</v>
      </c>
      <c r="W33" s="10">
        <f>+'Master Input'!DM32</f>
        <v>86.48</v>
      </c>
      <c r="X33" s="10">
        <f>+'Master Input'!DN32</f>
        <v>86.48</v>
      </c>
      <c r="Y33" s="28">
        <f t="shared" si="1"/>
        <v>0.8395522388059687</v>
      </c>
    </row>
    <row r="34" spans="1:25" ht="12.75">
      <c r="A34" t="str">
        <f>+'Start List Day 1'!D35</f>
        <v>K1</v>
      </c>
      <c r="B34">
        <f>+'Start List Day 1'!A35</f>
        <v>3</v>
      </c>
      <c r="C34" t="str">
        <f>+'Start List Day 1'!B35</f>
        <v>Ben Hayward</v>
      </c>
      <c r="D34" s="10">
        <f>+'Master Input'!CM33</f>
        <v>0</v>
      </c>
      <c r="E34" s="10">
        <f>+'Master Input'!CN33</f>
        <v>0</v>
      </c>
      <c r="F34" s="10">
        <f>+'Master Input'!CO33</f>
        <v>0</v>
      </c>
      <c r="G34" s="10">
        <f>+'Master Input'!CP33</f>
        <v>0</v>
      </c>
      <c r="H34" s="10">
        <f>+'Master Input'!CQ33</f>
        <v>0</v>
      </c>
      <c r="I34" s="10">
        <f>+'Master Input'!CR33</f>
        <v>0</v>
      </c>
      <c r="J34" s="10">
        <f>+'Master Input'!CS33</f>
        <v>0</v>
      </c>
      <c r="K34" s="10">
        <f>+'Master Input'!CT33</f>
        <v>0</v>
      </c>
      <c r="L34" s="10">
        <f>+'Master Input'!CU33</f>
        <v>0</v>
      </c>
      <c r="M34" s="10">
        <f>+'Master Input'!CV33</f>
        <v>0</v>
      </c>
      <c r="N34" s="10">
        <f>+'Master Input'!CW33</f>
        <v>0</v>
      </c>
      <c r="O34" s="10">
        <f>+'Master Input'!CX33</f>
        <v>0</v>
      </c>
      <c r="P34" s="10">
        <f>+'Master Input'!CY33</f>
        <v>0</v>
      </c>
      <c r="Q34" s="10">
        <f>+'Master Input'!CZ33</f>
        <v>0</v>
      </c>
      <c r="R34" s="10">
        <f>+'Master Input'!DA33</f>
        <v>0</v>
      </c>
      <c r="S34" s="10">
        <f>+'Master Input'!DB33</f>
        <v>0</v>
      </c>
      <c r="T34" s="10">
        <f>+'Master Input'!DC33</f>
        <v>0</v>
      </c>
      <c r="U34" s="10">
        <f>+'Master Input'!DD33</f>
        <v>0</v>
      </c>
      <c r="V34" s="10">
        <f>+'Master Input'!DL33</f>
        <v>0</v>
      </c>
      <c r="W34" s="10">
        <f>+'Master Input'!DM33</f>
        <v>88.34</v>
      </c>
      <c r="X34" s="10">
        <f>+'Master Input'!DN33</f>
        <v>88.34</v>
      </c>
      <c r="Y34" s="28">
        <f t="shared" si="1"/>
        <v>3.0083955223880574</v>
      </c>
    </row>
    <row r="35" spans="1:25" ht="12.75">
      <c r="A35" t="str">
        <f>+'Start List Day 1'!D36</f>
        <v>K1</v>
      </c>
      <c r="B35">
        <f>+'Start List Day 1'!A36</f>
        <v>2</v>
      </c>
      <c r="C35" t="str">
        <f>+'Start List Day 1'!B36</f>
        <v>John Hastings</v>
      </c>
      <c r="D35" s="10">
        <f>+'Master Input'!CM34</f>
        <v>0</v>
      </c>
      <c r="E35" s="10">
        <f>+'Master Input'!CN34</f>
        <v>0</v>
      </c>
      <c r="F35" s="10">
        <f>+'Master Input'!CO34</f>
        <v>2</v>
      </c>
      <c r="G35" s="10">
        <f>+'Master Input'!CP34</f>
        <v>2</v>
      </c>
      <c r="H35" s="10">
        <f>+'Master Input'!CQ34</f>
        <v>0</v>
      </c>
      <c r="I35" s="10">
        <f>+'Master Input'!CR34</f>
        <v>0</v>
      </c>
      <c r="J35" s="10">
        <f>+'Master Input'!CS34</f>
        <v>0</v>
      </c>
      <c r="K35" s="10">
        <f>+'Master Input'!CT34</f>
        <v>0</v>
      </c>
      <c r="L35" s="10">
        <f>+'Master Input'!CU34</f>
        <v>0</v>
      </c>
      <c r="M35" s="10">
        <f>+'Master Input'!CV34</f>
        <v>0</v>
      </c>
      <c r="N35" s="10">
        <f>+'Master Input'!CW34</f>
        <v>0</v>
      </c>
      <c r="O35" s="10">
        <f>+'Master Input'!CX34</f>
        <v>0</v>
      </c>
      <c r="P35" s="10">
        <f>+'Master Input'!CY34</f>
        <v>0</v>
      </c>
      <c r="Q35" s="10">
        <f>+'Master Input'!CZ34</f>
        <v>0</v>
      </c>
      <c r="R35" s="10">
        <f>+'Master Input'!DA34</f>
        <v>0</v>
      </c>
      <c r="S35" s="10">
        <f>+'Master Input'!DB34</f>
        <v>0</v>
      </c>
      <c r="T35" s="10">
        <f>+'Master Input'!DC34</f>
        <v>0</v>
      </c>
      <c r="U35" s="10">
        <f>+'Master Input'!DD34</f>
        <v>0</v>
      </c>
      <c r="V35" s="10">
        <f>+'Master Input'!DL34</f>
        <v>4</v>
      </c>
      <c r="W35" s="10">
        <f>+'Master Input'!DM34</f>
        <v>87.94</v>
      </c>
      <c r="X35" s="10">
        <f>+'Master Input'!DN34</f>
        <v>91.94</v>
      </c>
      <c r="Y35" s="28">
        <f t="shared" si="1"/>
        <v>7.206156716417901</v>
      </c>
    </row>
    <row r="36" spans="1:25" ht="12.75">
      <c r="A36" t="str">
        <f>+'Start List Day 1'!D37</f>
        <v>K1</v>
      </c>
      <c r="B36">
        <f>+'Start List Day 1'!A37</f>
        <v>1</v>
      </c>
      <c r="C36" t="str">
        <f>+'Start List Day 1'!B37</f>
        <v>David Ford</v>
      </c>
      <c r="D36" s="10">
        <f>+'Master Input'!CM35</f>
        <v>0</v>
      </c>
      <c r="E36" s="10">
        <f>+'Master Input'!CN35</f>
        <v>0</v>
      </c>
      <c r="F36" s="10">
        <f>+'Master Input'!CO35</f>
        <v>0</v>
      </c>
      <c r="G36" s="10">
        <f>+'Master Input'!CP35</f>
        <v>0</v>
      </c>
      <c r="H36" s="10">
        <f>+'Master Input'!CQ35</f>
        <v>0</v>
      </c>
      <c r="I36" s="10">
        <f>+'Master Input'!CR35</f>
        <v>0</v>
      </c>
      <c r="J36" s="10">
        <f>+'Master Input'!CS35</f>
        <v>0</v>
      </c>
      <c r="K36" s="10">
        <f>+'Master Input'!CT35</f>
        <v>0</v>
      </c>
      <c r="L36" s="10">
        <f>+'Master Input'!CU35</f>
        <v>0</v>
      </c>
      <c r="M36" s="10">
        <f>+'Master Input'!CV35</f>
        <v>0</v>
      </c>
      <c r="N36" s="10">
        <f>+'Master Input'!CW35</f>
        <v>0</v>
      </c>
      <c r="O36" s="10">
        <f>+'Master Input'!CX35</f>
        <v>0</v>
      </c>
      <c r="P36" s="10">
        <f>+'Master Input'!CY35</f>
        <v>0</v>
      </c>
      <c r="Q36" s="10">
        <f>+'Master Input'!CZ35</f>
        <v>0</v>
      </c>
      <c r="R36" s="10">
        <f>+'Master Input'!DA35</f>
        <v>0</v>
      </c>
      <c r="S36" s="10">
        <f>+'Master Input'!DB35</f>
        <v>2</v>
      </c>
      <c r="T36" s="10">
        <f>+'Master Input'!DC35</f>
        <v>0</v>
      </c>
      <c r="U36" s="10">
        <f>+'Master Input'!DD35</f>
        <v>0</v>
      </c>
      <c r="V36" s="10">
        <f>+'Master Input'!DL35</f>
        <v>2</v>
      </c>
      <c r="W36" s="10">
        <f>+'Master Input'!DM35</f>
        <v>83.76</v>
      </c>
      <c r="X36" s="10">
        <f>+'Master Input'!DN35</f>
        <v>85.76</v>
      </c>
      <c r="Y36" s="28">
        <f t="shared" si="1"/>
        <v>0</v>
      </c>
    </row>
  </sheetData>
  <printOptions/>
  <pageMargins left="0.7500000000000001" right="0.7500000000000001" top="1" bottom="1" header="0.5" footer="0.5"/>
  <pageSetup fitToHeight="1" fitToWidth="1" orientation="landscape" paperSize="9" scale="96"/>
  <headerFooter alignWithMargins="0">
    <oddHeader>&amp;C&amp;"Verdana,Bold"&amp;14Canadian National
Senior Team Trials
&amp;"Verdana,Regular"&amp;10May 23 2010
&amp;"Verdana,Bold"&amp;14
&amp;12Race 4 Results
&amp;R&amp;G</oddHeader>
    <oddFooter>&amp;L&amp;G&amp;C&amp;G&amp;R&amp;G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38"/>
  <sheetViews>
    <sheetView zoomScale="75" zoomScaleNormal="75" workbookViewId="0" topLeftCell="A1">
      <selection activeCell="N41" sqref="N41"/>
    </sheetView>
  </sheetViews>
  <sheetFormatPr defaultColWidth="11.00390625" defaultRowHeight="12.75"/>
  <cols>
    <col min="1" max="2" width="6.00390625" style="0" customWidth="1"/>
    <col min="3" max="3" width="14.875" style="0" customWidth="1"/>
    <col min="4" max="4" width="6.75390625" style="0" customWidth="1"/>
    <col min="5" max="5" width="2.75390625" style="0" customWidth="1"/>
    <col min="6" max="6" width="5.75390625" style="0" customWidth="1"/>
    <col min="7" max="9" width="8.125" style="0" customWidth="1"/>
    <col min="10" max="10" width="2.75390625" style="0" customWidth="1"/>
    <col min="11" max="11" width="5.25390625" style="0" customWidth="1"/>
    <col min="12" max="14" width="8.125" style="0" customWidth="1"/>
    <col min="15" max="16" width="2.75390625" style="0" customWidth="1"/>
    <col min="17" max="17" width="9.375" style="0" customWidth="1"/>
    <col min="18" max="18" width="8.75390625" style="0" customWidth="1"/>
    <col min="19" max="19" width="5.625" style="0" customWidth="1"/>
  </cols>
  <sheetData>
    <row r="7" spans="6:19" ht="12.75">
      <c r="F7" s="31" t="s">
        <v>16</v>
      </c>
      <c r="G7" s="32"/>
      <c r="H7" s="32"/>
      <c r="I7" s="32"/>
      <c r="K7" s="31" t="s">
        <v>17</v>
      </c>
      <c r="L7" s="32"/>
      <c r="M7" s="32"/>
      <c r="N7" s="32"/>
      <c r="Q7" s="31" t="s">
        <v>78</v>
      </c>
      <c r="R7" s="31"/>
      <c r="S7" s="31"/>
    </row>
    <row r="8" spans="1:23" ht="25.5">
      <c r="A8" s="3" t="s">
        <v>44</v>
      </c>
      <c r="B8" s="3" t="s">
        <v>56</v>
      </c>
      <c r="C8" s="6" t="s">
        <v>45</v>
      </c>
      <c r="D8" s="6" t="s">
        <v>55</v>
      </c>
      <c r="E8" s="3"/>
      <c r="F8" s="13" t="s">
        <v>54</v>
      </c>
      <c r="G8" s="20" t="s">
        <v>47</v>
      </c>
      <c r="H8" s="13" t="s">
        <v>48</v>
      </c>
      <c r="I8" s="13" t="s">
        <v>63</v>
      </c>
      <c r="J8" s="3"/>
      <c r="K8" s="13" t="s">
        <v>54</v>
      </c>
      <c r="L8" s="20" t="s">
        <v>47</v>
      </c>
      <c r="M8" s="13" t="s">
        <v>48</v>
      </c>
      <c r="N8" s="13" t="s">
        <v>64</v>
      </c>
      <c r="O8" s="3"/>
      <c r="P8" s="3"/>
      <c r="Q8" s="13" t="s">
        <v>75</v>
      </c>
      <c r="R8" s="16" t="s">
        <v>71</v>
      </c>
      <c r="S8" s="13" t="s">
        <v>72</v>
      </c>
      <c r="U8" t="s">
        <v>73</v>
      </c>
      <c r="W8" t="s">
        <v>76</v>
      </c>
    </row>
    <row r="9" spans="1:23" ht="12.75">
      <c r="A9" t="str">
        <f>+'Start List Day 1'!D8</f>
        <v>C1</v>
      </c>
      <c r="B9" t="str">
        <f>+'Start List Day 1'!E8</f>
        <v>Senior</v>
      </c>
      <c r="C9" t="str">
        <f>+'Start List Day 1'!B8</f>
        <v>Vincent Osborne</v>
      </c>
      <c r="D9" t="str">
        <f>+'Start List Day 1'!C8</f>
        <v>AB</v>
      </c>
      <c r="F9" s="10">
        <f>+'Master Input'!CI6</f>
        <v>2</v>
      </c>
      <c r="G9" s="10">
        <f>+'Master Input'!CJ6</f>
        <v>140.42</v>
      </c>
      <c r="H9" s="10">
        <f>+'Master Input'!CK6</f>
        <v>142.42</v>
      </c>
      <c r="I9" s="18">
        <f>+(H9-U9)/U9*100</f>
        <v>61.053940970258935</v>
      </c>
      <c r="K9" s="10">
        <f>+'Master Input'!DL6</f>
        <v>60</v>
      </c>
      <c r="L9" s="10">
        <f>+'Master Input'!DM6</f>
        <v>114.73</v>
      </c>
      <c r="M9" s="10">
        <f>+'Master Input'!DN6</f>
        <v>174.73000000000002</v>
      </c>
      <c r="N9" s="18">
        <f>+(M9-W9)/W9*100</f>
        <v>103.7430037313433</v>
      </c>
      <c r="Q9" s="18">
        <f>MIN(I9,N9)</f>
        <v>61.053940970258935</v>
      </c>
      <c r="R9" s="18">
        <f>(I9+N9)/2</f>
        <v>82.39847235080111</v>
      </c>
      <c r="S9" s="21">
        <f>RANK(R9,R9:R11,1)</f>
        <v>2</v>
      </c>
      <c r="U9">
        <v>88.43</v>
      </c>
      <c r="W9">
        <v>85.76</v>
      </c>
    </row>
    <row r="10" spans="1:23" ht="12.75">
      <c r="A10" t="str">
        <f>+'Start List Day 1'!D9</f>
        <v>C1</v>
      </c>
      <c r="B10" t="str">
        <f>+'Start List Day 1'!E9</f>
        <v>Senior</v>
      </c>
      <c r="C10" t="str">
        <f>+'Start List Day 1'!B9</f>
        <v>Cameron Smedley</v>
      </c>
      <c r="D10" t="str">
        <f>+'Start List Day 1'!C9</f>
        <v>ON</v>
      </c>
      <c r="F10" s="10">
        <f>+'Master Input'!CI7</f>
        <v>2</v>
      </c>
      <c r="G10" s="10">
        <f>+'Master Input'!CJ7</f>
        <v>102</v>
      </c>
      <c r="H10" s="10">
        <f>+'Master Input'!CK7</f>
        <v>104</v>
      </c>
      <c r="I10" s="18">
        <f aca="true" t="shared" si="0" ref="I10:I38">+(H10-U10)/U10*100</f>
        <v>17.607146895849816</v>
      </c>
      <c r="K10" s="10">
        <f>+'Master Input'!DL7</f>
        <v>2</v>
      </c>
      <c r="L10" s="10">
        <f>+'Master Input'!DM7</f>
        <v>92.66</v>
      </c>
      <c r="M10" s="10">
        <f>+'Master Input'!DN7</f>
        <v>94.66</v>
      </c>
      <c r="N10" s="18">
        <f aca="true" t="shared" si="1" ref="N10:N38">+(M10-W10)/W10*100</f>
        <v>10.377798507462677</v>
      </c>
      <c r="Q10" s="18">
        <f aca="true" t="shared" si="2" ref="Q10:Q38">MIN(I10,N10)</f>
        <v>10.377798507462677</v>
      </c>
      <c r="R10" s="18">
        <f aca="true" t="shared" si="3" ref="R10:R38">(I10+N10)/2</f>
        <v>13.992472701656247</v>
      </c>
      <c r="S10" s="21">
        <f>RANK(R10,R9:R11,1)</f>
        <v>1</v>
      </c>
      <c r="U10">
        <v>88.43</v>
      </c>
      <c r="W10">
        <v>85.76</v>
      </c>
    </row>
    <row r="11" spans="1:23" ht="12.75">
      <c r="A11" t="str">
        <f>+'Start List Day 1'!D10</f>
        <v>C1</v>
      </c>
      <c r="B11" t="str">
        <f>+'Start List Day 1'!E10</f>
        <v>Senior</v>
      </c>
      <c r="C11" t="str">
        <f>+'Start List Day 1'!B10</f>
        <v>Julian Potvin-Bernal</v>
      </c>
      <c r="D11" t="str">
        <f>+'Start List Day 1'!C10</f>
        <v>QC</v>
      </c>
      <c r="F11" s="10">
        <f>+'Master Input'!CI8</f>
        <v>52</v>
      </c>
      <c r="G11" s="10">
        <f>+'Master Input'!CJ8</f>
        <v>113.27</v>
      </c>
      <c r="H11" s="10">
        <f>+'Master Input'!CK8</f>
        <v>165.26999999999998</v>
      </c>
      <c r="I11" s="18">
        <f t="shared" si="0"/>
        <v>86.89358814881824</v>
      </c>
      <c r="K11" s="10">
        <f>+'Master Input'!DL8</f>
        <v>102</v>
      </c>
      <c r="L11" s="10">
        <f>+'Master Input'!DM8</f>
        <v>96.69</v>
      </c>
      <c r="M11" s="10">
        <f>+'Master Input'!DN8</f>
        <v>198.69</v>
      </c>
      <c r="N11" s="18">
        <f t="shared" si="1"/>
        <v>131.68143656716416</v>
      </c>
      <c r="Q11" s="18">
        <f t="shared" si="2"/>
        <v>86.89358814881824</v>
      </c>
      <c r="R11" s="18">
        <f t="shared" si="3"/>
        <v>109.2875123579912</v>
      </c>
      <c r="S11" s="21">
        <f>RANK(R11,R9:R11,1)</f>
        <v>3</v>
      </c>
      <c r="U11">
        <v>88.43</v>
      </c>
      <c r="W11">
        <v>85.76</v>
      </c>
    </row>
    <row r="13" spans="1:23" ht="12.75">
      <c r="A13" t="str">
        <f>+'Start List Day 1'!D12</f>
        <v>C1W</v>
      </c>
      <c r="B13" t="str">
        <f>+'Start List Day 1'!E12</f>
        <v>Senior</v>
      </c>
      <c r="C13" t="str">
        <f>+'Start List Day 1'!B12</f>
        <v>Sindy Audet</v>
      </c>
      <c r="D13" t="str">
        <f>+'Start List Day 1'!C12</f>
        <v>QC</v>
      </c>
      <c r="F13" s="10">
        <f>+'Master Input'!CI10</f>
        <v>106</v>
      </c>
      <c r="G13" s="10">
        <f>+'Master Input'!CJ10</f>
        <v>164.89</v>
      </c>
      <c r="H13" s="10">
        <f>+'Master Input'!CK10</f>
        <v>270.89</v>
      </c>
      <c r="I13" s="18">
        <f t="shared" si="0"/>
        <v>206.3326925251611</v>
      </c>
      <c r="K13" s="10">
        <f>+'Master Input'!DL10</f>
        <v>12</v>
      </c>
      <c r="L13" s="10">
        <f>+'Master Input'!DM10</f>
        <v>153.3</v>
      </c>
      <c r="M13" s="10">
        <f>+'Master Input'!DN10</f>
        <v>165.3</v>
      </c>
      <c r="N13" s="18">
        <f t="shared" si="1"/>
        <v>92.74720149253731</v>
      </c>
      <c r="Q13" s="18">
        <f t="shared" si="2"/>
        <v>92.74720149253731</v>
      </c>
      <c r="R13" s="18">
        <f t="shared" si="3"/>
        <v>149.5399470088492</v>
      </c>
      <c r="S13" s="21">
        <f>RANK(R13,R12:R13,1)</f>
        <v>1</v>
      </c>
      <c r="U13">
        <v>88.43</v>
      </c>
      <c r="W13">
        <v>85.76</v>
      </c>
    </row>
    <row r="15" spans="1:23" ht="12.75">
      <c r="A15" t="str">
        <f>+'Start List Day 1'!D14</f>
        <v>C2</v>
      </c>
      <c r="B15" t="str">
        <f>+'Start List Day 1'!E14</f>
        <v>Senior</v>
      </c>
      <c r="C15" t="str">
        <f>+'Start List Day 1'!B14</f>
        <v>D.Purcell/T.Purcell</v>
      </c>
      <c r="D15" t="str">
        <f>+'Start List Day 1'!C14</f>
        <v>AB</v>
      </c>
      <c r="F15" s="10">
        <f>+'Master Input'!CI12</f>
        <v>58</v>
      </c>
      <c r="G15" s="10">
        <f>+'Master Input'!CJ12</f>
        <v>125.18</v>
      </c>
      <c r="H15" s="10">
        <f>+'Master Input'!CK12</f>
        <v>183.18</v>
      </c>
      <c r="I15" s="18">
        <f t="shared" si="0"/>
        <v>107.1468958498247</v>
      </c>
      <c r="K15" s="10">
        <f>+'Master Input'!DL12</f>
        <v>6</v>
      </c>
      <c r="L15" s="10">
        <f>+'Master Input'!DM12</f>
        <v>117.88</v>
      </c>
      <c r="M15" s="10">
        <f>+'Master Input'!DN12</f>
        <v>123.88</v>
      </c>
      <c r="N15" s="18">
        <f t="shared" si="1"/>
        <v>44.449626865671625</v>
      </c>
      <c r="Q15" s="18">
        <f t="shared" si="2"/>
        <v>44.449626865671625</v>
      </c>
      <c r="R15" s="18">
        <f t="shared" si="3"/>
        <v>75.79826135774816</v>
      </c>
      <c r="S15" s="21">
        <f>RANK(R15,R15:R16,1)</f>
        <v>2</v>
      </c>
      <c r="U15">
        <v>88.43</v>
      </c>
      <c r="W15">
        <v>85.76</v>
      </c>
    </row>
    <row r="16" spans="1:23" ht="12.75">
      <c r="A16" t="str">
        <f>+'Start List Day 1'!D15</f>
        <v>C2</v>
      </c>
      <c r="B16" t="str">
        <f>+'Start List Day 1'!E15</f>
        <v>Senior</v>
      </c>
      <c r="C16" t="str">
        <f>+'Start List Day 1'!B15</f>
        <v>A.Cutts/J.Cutts</v>
      </c>
      <c r="D16" t="str">
        <f>+'Start List Day 1'!C15</f>
        <v>ON</v>
      </c>
      <c r="F16" s="10">
        <f>+'Master Input'!CI13</f>
        <v>6</v>
      </c>
      <c r="G16" s="10">
        <f>+'Master Input'!CJ13</f>
        <v>122.69</v>
      </c>
      <c r="H16" s="10">
        <f>+'Master Input'!CK13</f>
        <v>128.69</v>
      </c>
      <c r="I16" s="18">
        <f t="shared" si="0"/>
        <v>45.52753590410493</v>
      </c>
      <c r="K16" s="10">
        <f>+'Master Input'!DL13</f>
        <v>52</v>
      </c>
      <c r="L16" s="10">
        <f>+'Master Input'!DM13</f>
        <v>104.62</v>
      </c>
      <c r="M16" s="10">
        <f>+'Master Input'!DN13</f>
        <v>156.62</v>
      </c>
      <c r="N16" s="18">
        <f t="shared" si="1"/>
        <v>82.62593283582089</v>
      </c>
      <c r="Q16" s="18">
        <f t="shared" si="2"/>
        <v>45.52753590410493</v>
      </c>
      <c r="R16" s="18">
        <f t="shared" si="3"/>
        <v>64.0767343699629</v>
      </c>
      <c r="S16" s="21">
        <f>RANK(R16,R15:R16,1)</f>
        <v>1</v>
      </c>
      <c r="U16">
        <v>88.43</v>
      </c>
      <c r="W16">
        <v>85.76</v>
      </c>
    </row>
    <row r="18" spans="1:23" ht="12.75">
      <c r="A18" t="str">
        <f>+'Start List Day 1'!D17</f>
        <v>K1W</v>
      </c>
      <c r="B18" t="str">
        <f>+'Start List Day 1'!E17</f>
        <v>Senior</v>
      </c>
      <c r="C18" t="str">
        <f>+'Start List Day 1'!B17</f>
        <v>Celeste Corkery</v>
      </c>
      <c r="D18" t="str">
        <f>+'Start List Day 1'!C17</f>
        <v>ON</v>
      </c>
      <c r="F18" s="10">
        <f>+'Master Input'!CI15</f>
        <v>54</v>
      </c>
      <c r="G18" s="10">
        <f>+'Master Input'!CJ15</f>
        <v>138.5</v>
      </c>
      <c r="H18" s="10">
        <f>+'Master Input'!CK15</f>
        <v>192.5</v>
      </c>
      <c r="I18" s="18">
        <f t="shared" si="0"/>
        <v>117.68630555241432</v>
      </c>
      <c r="K18" s="10">
        <f>+'Master Input'!DL15</f>
        <v>60</v>
      </c>
      <c r="L18" s="10">
        <f>+'Master Input'!DM15</f>
        <v>122.72</v>
      </c>
      <c r="M18" s="10">
        <f>+'Master Input'!DN15</f>
        <v>182.72</v>
      </c>
      <c r="N18" s="18">
        <f t="shared" si="1"/>
        <v>113.0597014925373</v>
      </c>
      <c r="Q18" s="18">
        <f t="shared" si="2"/>
        <v>113.0597014925373</v>
      </c>
      <c r="R18" s="18">
        <f t="shared" si="3"/>
        <v>115.37300352247581</v>
      </c>
      <c r="S18" s="21">
        <f>RANK(R18,R18:R26,1)</f>
        <v>8</v>
      </c>
      <c r="U18">
        <v>88.43</v>
      </c>
      <c r="W18">
        <v>85.76</v>
      </c>
    </row>
    <row r="19" spans="1:23" ht="12.75">
      <c r="A19" t="str">
        <f>+'Start List Day 1'!D18</f>
        <v>K1W</v>
      </c>
      <c r="B19" t="str">
        <f>+'Start List Day 1'!E18</f>
        <v>Junior</v>
      </c>
      <c r="C19" t="str">
        <f>+'Start List Day 1'!B18</f>
        <v>Marissa Dederer</v>
      </c>
      <c r="D19" t="str">
        <f>+'Start List Day 1'!C18</f>
        <v>AB</v>
      </c>
      <c r="F19" s="10">
        <f>+'Master Input'!CI16</f>
        <v>2</v>
      </c>
      <c r="G19" s="10">
        <f>+'Master Input'!CJ16</f>
        <v>134.53</v>
      </c>
      <c r="H19" s="10">
        <f>+'Master Input'!CK16</f>
        <v>136.53</v>
      </c>
      <c r="I19" s="18">
        <f t="shared" si="0"/>
        <v>54.39330543933053</v>
      </c>
      <c r="K19" s="10">
        <f>+'Master Input'!DL16</f>
        <v>4</v>
      </c>
      <c r="L19" s="10">
        <f>+'Master Input'!DM16</f>
        <v>119.84</v>
      </c>
      <c r="M19" s="10">
        <f>+'Master Input'!DN16</f>
        <v>123.84</v>
      </c>
      <c r="N19" s="18">
        <f t="shared" si="1"/>
        <v>44.40298507462686</v>
      </c>
      <c r="Q19" s="18">
        <f t="shared" si="2"/>
        <v>44.40298507462686</v>
      </c>
      <c r="R19" s="18">
        <f t="shared" si="3"/>
        <v>49.398145256978694</v>
      </c>
      <c r="S19" s="21">
        <f>RANK(R19,R18:R26,1)</f>
        <v>6</v>
      </c>
      <c r="U19">
        <v>88.43</v>
      </c>
      <c r="W19">
        <v>85.76</v>
      </c>
    </row>
    <row r="20" spans="1:23" ht="12.75">
      <c r="A20" t="str">
        <f>+'Start List Day 1'!D19</f>
        <v>K1W</v>
      </c>
      <c r="B20" t="str">
        <f>+'Start List Day 1'!E19</f>
        <v>Senior</v>
      </c>
      <c r="C20" t="str">
        <f>+'Start List Day 1'!B19</f>
        <v>Anna Williams</v>
      </c>
      <c r="D20" t="str">
        <f>+'Start List Day 1'!C19</f>
        <v>BC</v>
      </c>
      <c r="F20" s="10">
        <f>+'Master Input'!CI17</f>
        <v>0</v>
      </c>
      <c r="G20" s="10">
        <f>+'Master Input'!CJ17</f>
        <v>999</v>
      </c>
      <c r="H20" s="10">
        <f>+'Master Input'!CK17</f>
        <v>999</v>
      </c>
      <c r="I20" s="18">
        <f t="shared" si="0"/>
        <v>1029.7071129707113</v>
      </c>
      <c r="K20" s="10">
        <f>+'Master Input'!DL17</f>
        <v>0</v>
      </c>
      <c r="L20" s="10">
        <f>+'Master Input'!DM17</f>
        <v>999</v>
      </c>
      <c r="M20" s="10">
        <f>+'Master Input'!DN17</f>
        <v>999</v>
      </c>
      <c r="N20" s="18">
        <f t="shared" si="1"/>
        <v>1064.8787313432836</v>
      </c>
      <c r="Q20" s="18">
        <f t="shared" si="2"/>
        <v>1029.7071129707113</v>
      </c>
      <c r="R20" s="18">
        <f t="shared" si="3"/>
        <v>1047.2929221569975</v>
      </c>
      <c r="S20" s="21">
        <f>RANK(R20,R18:R26,1)</f>
        <v>9</v>
      </c>
      <c r="U20">
        <v>88.43</v>
      </c>
      <c r="W20">
        <v>85.76</v>
      </c>
    </row>
    <row r="21" spans="1:23" ht="12.75">
      <c r="A21" t="str">
        <f>+'Start List Day 1'!D20</f>
        <v>K1W</v>
      </c>
      <c r="B21" t="str">
        <f>+'Start List Day 1'!E20</f>
        <v>Senior</v>
      </c>
      <c r="C21" t="str">
        <f>+'Start List Day 1'!B20</f>
        <v>Thea Froehlich</v>
      </c>
      <c r="D21" t="str">
        <f>+'Start List Day 1'!C20</f>
        <v>ON</v>
      </c>
      <c r="F21" s="10">
        <f>+'Master Input'!CI18</f>
        <v>6</v>
      </c>
      <c r="G21" s="10">
        <f>+'Master Input'!CJ18</f>
        <v>131.39</v>
      </c>
      <c r="H21" s="10">
        <f>+'Master Input'!CK18</f>
        <v>137.39</v>
      </c>
      <c r="I21" s="18">
        <f t="shared" si="0"/>
        <v>55.365826077123124</v>
      </c>
      <c r="K21" s="10">
        <f>+'Master Input'!DL18</f>
        <v>0</v>
      </c>
      <c r="L21" s="10">
        <f>+'Master Input'!DM18</f>
        <v>114.52</v>
      </c>
      <c r="M21" s="10">
        <f>+'Master Input'!DN18</f>
        <v>114.52</v>
      </c>
      <c r="N21" s="18">
        <f t="shared" si="1"/>
        <v>33.535447761194014</v>
      </c>
      <c r="Q21" s="18">
        <f t="shared" si="2"/>
        <v>33.535447761194014</v>
      </c>
      <c r="R21" s="18">
        <f t="shared" si="3"/>
        <v>44.45063691915857</v>
      </c>
      <c r="S21" s="21">
        <f>RANK(R21,R18:R26,1)</f>
        <v>5</v>
      </c>
      <c r="U21">
        <v>88.43</v>
      </c>
      <c r="W21">
        <v>85.76</v>
      </c>
    </row>
    <row r="22" spans="1:23" ht="12.75">
      <c r="A22" t="str">
        <f>+'Start List Day 1'!D21</f>
        <v>K1W</v>
      </c>
      <c r="B22" t="str">
        <f>+'Start List Day 1'!E21</f>
        <v>Senior</v>
      </c>
      <c r="C22" t="str">
        <f>+'Start List Day 1'!B21</f>
        <v>Kathleen Tayler</v>
      </c>
      <c r="D22" t="str">
        <f>+'Start List Day 1'!C21</f>
        <v>ON</v>
      </c>
      <c r="F22" s="10">
        <f>+'Master Input'!CI19</f>
        <v>4</v>
      </c>
      <c r="G22" s="10">
        <f>+'Master Input'!CJ19</f>
        <v>121.36</v>
      </c>
      <c r="H22" s="10">
        <f>+'Master Input'!CK19</f>
        <v>125.36</v>
      </c>
      <c r="I22" s="18">
        <f t="shared" si="0"/>
        <v>41.76184552753589</v>
      </c>
      <c r="K22" s="10">
        <f>+'Master Input'!DL19</f>
        <v>2</v>
      </c>
      <c r="L22" s="10">
        <f>+'Master Input'!DM19</f>
        <v>115</v>
      </c>
      <c r="M22" s="10">
        <f>+'Master Input'!DN19</f>
        <v>117</v>
      </c>
      <c r="N22" s="18">
        <f t="shared" si="1"/>
        <v>36.42723880597014</v>
      </c>
      <c r="Q22" s="18">
        <f t="shared" si="2"/>
        <v>36.42723880597014</v>
      </c>
      <c r="R22" s="18">
        <f t="shared" si="3"/>
        <v>39.094542166753016</v>
      </c>
      <c r="S22" s="21">
        <f>RANK(R22,R18:R26,1)</f>
        <v>4</v>
      </c>
      <c r="U22">
        <v>88.43</v>
      </c>
      <c r="W22">
        <v>85.76</v>
      </c>
    </row>
    <row r="23" spans="1:23" ht="12.75">
      <c r="A23" t="str">
        <f>+'Start List Day 1'!D22</f>
        <v>K1W</v>
      </c>
      <c r="B23" t="str">
        <f>+'Start List Day 1'!E22</f>
        <v>Senior</v>
      </c>
      <c r="C23" t="str">
        <f>+'Start List Day 1'!B22</f>
        <v>Katrina Van Wijk</v>
      </c>
      <c r="D23" t="str">
        <f>+'Start List Day 1'!C22</f>
        <v>ON</v>
      </c>
      <c r="F23" s="10">
        <f>+'Master Input'!CI20</f>
        <v>102</v>
      </c>
      <c r="G23" s="10">
        <f>+'Master Input'!CJ20</f>
        <v>134.93</v>
      </c>
      <c r="H23" s="10">
        <f>+'Master Input'!CK20</f>
        <v>236.93</v>
      </c>
      <c r="I23" s="18">
        <f t="shared" si="0"/>
        <v>167.92943571186248</v>
      </c>
      <c r="K23" s="10">
        <f>+'Master Input'!DL20</f>
        <v>6</v>
      </c>
      <c r="L23" s="10">
        <f>+'Master Input'!DM20</f>
        <v>115.61</v>
      </c>
      <c r="M23" s="10">
        <f>+'Master Input'!DN20</f>
        <v>121.61</v>
      </c>
      <c r="N23" s="18">
        <f t="shared" si="1"/>
        <v>41.80270522388059</v>
      </c>
      <c r="Q23" s="18">
        <f t="shared" si="2"/>
        <v>41.80270522388059</v>
      </c>
      <c r="R23" s="18">
        <f t="shared" si="3"/>
        <v>104.86607046787154</v>
      </c>
      <c r="S23" s="21">
        <f>RANK(R23,R18:R26,1)</f>
        <v>7</v>
      </c>
      <c r="U23">
        <v>88.43</v>
      </c>
      <c r="W23">
        <v>85.76</v>
      </c>
    </row>
    <row r="24" spans="1:23" ht="12.75">
      <c r="A24" t="str">
        <f>+'Start List Day 1'!D23</f>
        <v>K1W</v>
      </c>
      <c r="B24" t="str">
        <f>+'Start List Day 1'!E23</f>
        <v>Junior</v>
      </c>
      <c r="C24" t="str">
        <f>+'Start List Day 1'!B23</f>
        <v>Jaz DenHollander</v>
      </c>
      <c r="D24" t="str">
        <f>+'Start List Day 1'!C23</f>
        <v>BC</v>
      </c>
      <c r="F24" s="10">
        <f>+'Master Input'!CI21</f>
        <v>0</v>
      </c>
      <c r="G24" s="10">
        <f>+'Master Input'!CJ21</f>
        <v>115.22</v>
      </c>
      <c r="H24" s="10">
        <f>+'Master Input'!CK21</f>
        <v>115.22</v>
      </c>
      <c r="I24" s="18">
        <f t="shared" si="0"/>
        <v>30.295148705190535</v>
      </c>
      <c r="K24" s="10">
        <f>+'Master Input'!DL21</f>
        <v>4</v>
      </c>
      <c r="L24" s="10">
        <f>+'Master Input'!DM21</f>
        <v>114.9</v>
      </c>
      <c r="M24" s="10">
        <f>+'Master Input'!DN21</f>
        <v>118.9</v>
      </c>
      <c r="N24" s="18">
        <f t="shared" si="1"/>
        <v>38.64272388059701</v>
      </c>
      <c r="Q24" s="18">
        <f t="shared" si="2"/>
        <v>30.295148705190535</v>
      </c>
      <c r="R24" s="18">
        <f t="shared" si="3"/>
        <v>34.46893629289377</v>
      </c>
      <c r="S24" s="21">
        <f>RANK(R24,R18:R26,1)</f>
        <v>3</v>
      </c>
      <c r="U24">
        <v>88.43</v>
      </c>
      <c r="W24">
        <v>85.76</v>
      </c>
    </row>
    <row r="25" spans="1:23" ht="12.75">
      <c r="A25" t="str">
        <f>+'Start List Day 1'!D24</f>
        <v>K1W</v>
      </c>
      <c r="B25" t="str">
        <f>+'Start List Day 1'!E24</f>
        <v>Senior</v>
      </c>
      <c r="C25" t="str">
        <f>+'Start List Day 1'!B24</f>
        <v>Sarah Boudens</v>
      </c>
      <c r="D25" t="str">
        <f>+'Start List Day 1'!C24</f>
        <v>ON</v>
      </c>
      <c r="F25" s="10">
        <f>+'Master Input'!CI22</f>
        <v>4</v>
      </c>
      <c r="G25" s="10">
        <f>+'Master Input'!CJ22</f>
        <v>113.41</v>
      </c>
      <c r="H25" s="10">
        <f>+'Master Input'!CK22</f>
        <v>117.41</v>
      </c>
      <c r="I25" s="18">
        <f t="shared" si="0"/>
        <v>32.771683817708904</v>
      </c>
      <c r="K25" s="10">
        <f>+'Master Input'!DL22</f>
        <v>2</v>
      </c>
      <c r="L25" s="10">
        <f>+'Master Input'!DM22</f>
        <v>103.83</v>
      </c>
      <c r="M25" s="10">
        <f>+'Master Input'!DN22</f>
        <v>105.83</v>
      </c>
      <c r="N25" s="18">
        <f t="shared" si="1"/>
        <v>23.40251865671641</v>
      </c>
      <c r="Q25" s="18">
        <f t="shared" si="2"/>
        <v>23.40251865671641</v>
      </c>
      <c r="R25" s="18">
        <f t="shared" si="3"/>
        <v>28.087101237212657</v>
      </c>
      <c r="S25" s="21">
        <f>RANK(R25,R18:R26,1)</f>
        <v>2</v>
      </c>
      <c r="U25">
        <v>88.43</v>
      </c>
      <c r="W25">
        <v>85.76</v>
      </c>
    </row>
    <row r="26" spans="1:23" ht="12.75">
      <c r="A26" t="str">
        <f>+'Start List Day 1'!D25</f>
        <v>K1W</v>
      </c>
      <c r="B26" t="str">
        <f>+'Start List Day 1'!E25</f>
        <v>Senior</v>
      </c>
      <c r="C26" t="str">
        <f>+'Start List Day 1'!B25</f>
        <v>Jessica Groeneveld</v>
      </c>
      <c r="D26" t="str">
        <f>+'Start List Day 1'!C25</f>
        <v>AB</v>
      </c>
      <c r="F26" s="10">
        <f>+'Master Input'!CI23</f>
        <v>2</v>
      </c>
      <c r="G26" s="10">
        <f>+'Master Input'!CJ23</f>
        <v>107.29</v>
      </c>
      <c r="H26" s="10">
        <f>+'Master Input'!CK23</f>
        <v>109.29</v>
      </c>
      <c r="I26" s="18">
        <f t="shared" si="0"/>
        <v>23.58927965622526</v>
      </c>
      <c r="K26" s="10">
        <f>+'Master Input'!DL23</f>
        <v>6</v>
      </c>
      <c r="L26" s="10">
        <f>+'Master Input'!DM23</f>
        <v>103.74</v>
      </c>
      <c r="M26" s="10">
        <f>+'Master Input'!DN23</f>
        <v>109.74</v>
      </c>
      <c r="N26" s="18">
        <f t="shared" si="1"/>
        <v>27.96175373134327</v>
      </c>
      <c r="Q26" s="18">
        <f t="shared" si="2"/>
        <v>23.58927965622526</v>
      </c>
      <c r="R26" s="18">
        <f t="shared" si="3"/>
        <v>25.77551669378426</v>
      </c>
      <c r="S26" s="21">
        <f>RANK(R26,R18:R26,1)</f>
        <v>1</v>
      </c>
      <c r="U26">
        <v>88.43</v>
      </c>
      <c r="W26">
        <v>85.76</v>
      </c>
    </row>
    <row r="28" spans="1:23" ht="12.75">
      <c r="A28" t="str">
        <f>+'Start List Day 1'!D27</f>
        <v>K1</v>
      </c>
      <c r="B28" t="str">
        <f>+'Start List Day 1'!E27</f>
        <v>Senior</v>
      </c>
      <c r="C28" t="str">
        <f>+'Start List Day 1'!B27</f>
        <v>Derek Beer</v>
      </c>
      <c r="D28" t="str">
        <f>+'Start List Day 1'!C27</f>
        <v>BC</v>
      </c>
      <c r="F28" s="10">
        <f>+'Master Input'!CI25</f>
        <v>6</v>
      </c>
      <c r="G28" s="10">
        <f>+'Master Input'!CJ25</f>
        <v>110.41</v>
      </c>
      <c r="H28" s="10">
        <f>+'Master Input'!CK25</f>
        <v>116.41</v>
      </c>
      <c r="I28" s="18">
        <f t="shared" si="0"/>
        <v>31.640845866787277</v>
      </c>
      <c r="K28" s="10">
        <f>+'Master Input'!DL25</f>
        <v>2</v>
      </c>
      <c r="L28" s="10">
        <f>+'Master Input'!DM25</f>
        <v>100.8</v>
      </c>
      <c r="M28" s="10">
        <f>+'Master Input'!DN25</f>
        <v>102.8</v>
      </c>
      <c r="N28" s="18">
        <f t="shared" si="1"/>
        <v>19.869402985074615</v>
      </c>
      <c r="Q28" s="18">
        <f t="shared" si="2"/>
        <v>19.869402985074615</v>
      </c>
      <c r="R28" s="18">
        <f t="shared" si="3"/>
        <v>25.755124425930944</v>
      </c>
      <c r="S28" s="21">
        <f>RANK(R28,R28:R38,1)</f>
        <v>7</v>
      </c>
      <c r="U28">
        <v>88.43</v>
      </c>
      <c r="W28">
        <v>85.76</v>
      </c>
    </row>
    <row r="29" spans="1:23" ht="12.75">
      <c r="A29" t="str">
        <f>+'Start List Day 1'!D28</f>
        <v>K1</v>
      </c>
      <c r="B29" t="str">
        <f>+'Start List Day 1'!E28</f>
        <v>Senior</v>
      </c>
      <c r="C29" t="str">
        <f>+'Start List Day 1'!B28</f>
        <v>Francois St Aubin Migneault</v>
      </c>
      <c r="D29" t="str">
        <f>+'Start List Day 1'!C28</f>
        <v>QC</v>
      </c>
      <c r="F29" s="10">
        <f>+'Master Input'!CI26</f>
        <v>2</v>
      </c>
      <c r="G29" s="10">
        <f>+'Master Input'!CJ26</f>
        <v>98.81</v>
      </c>
      <c r="H29" s="10">
        <f>+'Master Input'!CK26</f>
        <v>100.81</v>
      </c>
      <c r="I29" s="18">
        <f t="shared" si="0"/>
        <v>13.99977383240981</v>
      </c>
      <c r="K29" s="10">
        <f>+'Master Input'!DL26</f>
        <v>4</v>
      </c>
      <c r="L29" s="10">
        <f>+'Master Input'!DM26</f>
        <v>101.41</v>
      </c>
      <c r="M29" s="10">
        <f>+'Master Input'!DN26</f>
        <v>105.41</v>
      </c>
      <c r="N29" s="18">
        <f t="shared" si="1"/>
        <v>22.912779850746258</v>
      </c>
      <c r="Q29" s="18">
        <f t="shared" si="2"/>
        <v>13.99977383240981</v>
      </c>
      <c r="R29" s="18">
        <f t="shared" si="3"/>
        <v>18.456276841578035</v>
      </c>
      <c r="S29" s="21">
        <f>RANK(R29,R28:R38,1)</f>
        <v>6</v>
      </c>
      <c r="U29">
        <v>88.43</v>
      </c>
      <c r="W29">
        <v>85.76</v>
      </c>
    </row>
    <row r="30" spans="1:23" ht="12.75">
      <c r="A30" t="str">
        <f>+'Start List Day 1'!D29</f>
        <v>K1</v>
      </c>
      <c r="B30" t="str">
        <f>+'Start List Day 1'!E29</f>
        <v>Senior</v>
      </c>
      <c r="C30" t="str">
        <f>+'Start List Day 1'!B29</f>
        <v>Babacar Daoust-Cisse</v>
      </c>
      <c r="D30" t="str">
        <f>+'Start List Day 1'!C29</f>
        <v>QC</v>
      </c>
      <c r="F30" s="10">
        <f>+'Master Input'!CI27</f>
        <v>50</v>
      </c>
      <c r="G30" s="10">
        <f>+'Master Input'!CJ27</f>
        <v>97.13</v>
      </c>
      <c r="H30" s="10">
        <f>+'Master Input'!CK27</f>
        <v>147.13</v>
      </c>
      <c r="I30" s="18">
        <f t="shared" si="0"/>
        <v>66.38018771909984</v>
      </c>
      <c r="K30" s="10">
        <f>+'Master Input'!DL27</f>
        <v>54</v>
      </c>
      <c r="L30" s="10">
        <f>+'Master Input'!DM27</f>
        <v>98.08</v>
      </c>
      <c r="M30" s="10">
        <f>+'Master Input'!DN27</f>
        <v>152.07999999999998</v>
      </c>
      <c r="N30" s="18">
        <f t="shared" si="1"/>
        <v>77.33208955223878</v>
      </c>
      <c r="Q30" s="18">
        <f t="shared" si="2"/>
        <v>66.38018771909984</v>
      </c>
      <c r="R30" s="18">
        <f t="shared" si="3"/>
        <v>71.85613863566931</v>
      </c>
      <c r="S30" s="21">
        <f>RANK(R30,R28:R38,1)</f>
        <v>11</v>
      </c>
      <c r="U30">
        <v>88.43</v>
      </c>
      <c r="W30">
        <v>85.76</v>
      </c>
    </row>
    <row r="31" spans="1:23" ht="12.75">
      <c r="A31" t="str">
        <f>+'Start List Day 1'!D30</f>
        <v>K1</v>
      </c>
      <c r="B31" t="str">
        <f>+'Start List Day 1'!E30</f>
        <v>Senior</v>
      </c>
      <c r="C31" t="str">
        <f>+'Start List Day 1'!B30</f>
        <v>Christopher McTaggart</v>
      </c>
      <c r="D31" t="str">
        <f>+'Start List Day 1'!C30</f>
        <v>AB</v>
      </c>
      <c r="F31" s="10">
        <f>+'Master Input'!CI28</f>
        <v>2</v>
      </c>
      <c r="G31" s="10">
        <f>+'Master Input'!CJ28</f>
        <v>97.61</v>
      </c>
      <c r="H31" s="10">
        <f>+'Master Input'!CK28</f>
        <v>99.61</v>
      </c>
      <c r="I31" s="18">
        <f t="shared" si="0"/>
        <v>12.642768291303847</v>
      </c>
      <c r="K31" s="10">
        <f>+'Master Input'!DL28</f>
        <v>52</v>
      </c>
      <c r="L31" s="10">
        <f>+'Master Input'!DM28</f>
        <v>89.2</v>
      </c>
      <c r="M31" s="10">
        <f>+'Master Input'!DN28</f>
        <v>141.2</v>
      </c>
      <c r="N31" s="18">
        <f t="shared" si="1"/>
        <v>64.64552238805967</v>
      </c>
      <c r="Q31" s="18">
        <f t="shared" si="2"/>
        <v>12.642768291303847</v>
      </c>
      <c r="R31" s="18">
        <f t="shared" si="3"/>
        <v>38.644145339681764</v>
      </c>
      <c r="S31" s="21">
        <f>RANK(R31,R28:R38,1)</f>
        <v>8</v>
      </c>
      <c r="U31">
        <v>88.43</v>
      </c>
      <c r="W31">
        <v>85.76</v>
      </c>
    </row>
    <row r="32" spans="1:23" ht="12.75">
      <c r="A32" t="str">
        <f>+'Start List Day 1'!D31</f>
        <v>K1</v>
      </c>
      <c r="B32" t="str">
        <f>+'Start List Day 1'!E31</f>
        <v>Junior</v>
      </c>
      <c r="C32" t="str">
        <f>+'Start List Day 1'!B31</f>
        <v>Michael Tayler</v>
      </c>
      <c r="D32" t="str">
        <f>+'Start List Day 1'!C31</f>
        <v>ON</v>
      </c>
      <c r="F32" s="10">
        <f>+'Master Input'!CI29</f>
        <v>52</v>
      </c>
      <c r="G32" s="10">
        <f>+'Master Input'!CJ29</f>
        <v>94.28</v>
      </c>
      <c r="H32" s="10">
        <f>+'Master Input'!CK29</f>
        <v>146.28</v>
      </c>
      <c r="I32" s="18">
        <f t="shared" si="0"/>
        <v>65.41897546081645</v>
      </c>
      <c r="K32" s="10">
        <f>+'Master Input'!DL29</f>
        <v>50</v>
      </c>
      <c r="L32" s="10">
        <f>+'Master Input'!DM29</f>
        <v>96.38</v>
      </c>
      <c r="M32" s="10">
        <f>+'Master Input'!DN29</f>
        <v>146.38</v>
      </c>
      <c r="N32" s="18">
        <f t="shared" si="1"/>
        <v>70.68563432835819</v>
      </c>
      <c r="Q32" s="18">
        <f t="shared" si="2"/>
        <v>65.41897546081645</v>
      </c>
      <c r="R32" s="18">
        <f t="shared" si="3"/>
        <v>68.05230489458732</v>
      </c>
      <c r="S32" s="21">
        <f>RANK(R32,R28:R38,1)</f>
        <v>10</v>
      </c>
      <c r="U32">
        <v>88.43</v>
      </c>
      <c r="W32">
        <v>85.76</v>
      </c>
    </row>
    <row r="33" spans="1:23" ht="12.75">
      <c r="A33" t="str">
        <f>+'Start List Day 1'!D32</f>
        <v>K1</v>
      </c>
      <c r="B33" t="str">
        <f>+'Start List Day 1'!E32</f>
        <v>Senior</v>
      </c>
      <c r="C33" t="str">
        <f>+'Start List Day 1'!B32</f>
        <v>Paul Manning-Hunter</v>
      </c>
      <c r="D33" t="str">
        <f>+'Start List Day 1'!C32</f>
        <v>AB</v>
      </c>
      <c r="F33" s="10">
        <f>+'Master Input'!CI30</f>
        <v>0</v>
      </c>
      <c r="G33" s="10">
        <f>+'Master Input'!CJ30</f>
        <v>92.7</v>
      </c>
      <c r="H33" s="10">
        <f>+'Master Input'!CK30</f>
        <v>92.7</v>
      </c>
      <c r="I33" s="18">
        <f t="shared" si="0"/>
        <v>4.828678050435368</v>
      </c>
      <c r="K33" s="10">
        <f>+'Master Input'!DL30</f>
        <v>0</v>
      </c>
      <c r="L33" s="10">
        <f>+'Master Input'!DM30</f>
        <v>86.33</v>
      </c>
      <c r="M33" s="10">
        <f>+'Master Input'!DN30</f>
        <v>86.33</v>
      </c>
      <c r="N33" s="18">
        <f t="shared" si="1"/>
        <v>0.6646455223880517</v>
      </c>
      <c r="Q33" s="18">
        <f t="shared" si="2"/>
        <v>0.6646455223880517</v>
      </c>
      <c r="R33" s="18">
        <f t="shared" si="3"/>
        <v>2.74666178641171</v>
      </c>
      <c r="S33" s="21">
        <f>RANK(R33,R28:R38,1)</f>
        <v>2</v>
      </c>
      <c r="U33">
        <v>88.43</v>
      </c>
      <c r="W33">
        <v>85.76</v>
      </c>
    </row>
    <row r="34" spans="1:23" ht="12.75">
      <c r="A34" t="str">
        <f>+'Start List Day 1'!D33</f>
        <v>K1</v>
      </c>
      <c r="B34" t="str">
        <f>+'Start List Day 1'!E33</f>
        <v>Senior</v>
      </c>
      <c r="C34" t="str">
        <f>+'Start List Day 1'!B33</f>
        <v>Pierre Levesque</v>
      </c>
      <c r="D34" t="str">
        <f>+'Start List Day 1'!C33</f>
        <v>QC</v>
      </c>
      <c r="F34" s="10">
        <f>+'Master Input'!CI31</f>
        <v>2</v>
      </c>
      <c r="G34" s="10">
        <f>+'Master Input'!CJ31</f>
        <v>93.71</v>
      </c>
      <c r="H34" s="10">
        <f>+'Master Input'!CK31</f>
        <v>95.71</v>
      </c>
      <c r="I34" s="18">
        <f t="shared" si="0"/>
        <v>8.232500282709472</v>
      </c>
      <c r="K34" s="10">
        <f>+'Master Input'!DL31</f>
        <v>100</v>
      </c>
      <c r="L34" s="10">
        <f>+'Master Input'!DM31</f>
        <v>88.92</v>
      </c>
      <c r="M34" s="10">
        <f>+'Master Input'!DN31</f>
        <v>188.92000000000002</v>
      </c>
      <c r="N34" s="18">
        <f t="shared" si="1"/>
        <v>120.28917910447763</v>
      </c>
      <c r="Q34" s="18">
        <f t="shared" si="2"/>
        <v>8.232500282709472</v>
      </c>
      <c r="R34" s="18">
        <f t="shared" si="3"/>
        <v>64.26083969359355</v>
      </c>
      <c r="S34" s="21">
        <f>RANK(R34,R28:R38,1)</f>
        <v>9</v>
      </c>
      <c r="U34">
        <v>88.43</v>
      </c>
      <c r="W34">
        <v>85.76</v>
      </c>
    </row>
    <row r="35" spans="1:23" ht="12.75">
      <c r="A35" t="str">
        <f>+'Start List Day 1'!D34</f>
        <v>K1</v>
      </c>
      <c r="B35" t="str">
        <f>+'Start List Day 1'!E34</f>
        <v>Senior</v>
      </c>
      <c r="C35" t="str">
        <f>+'Start List Day 1'!B34</f>
        <v>Nathan Davis</v>
      </c>
      <c r="D35" t="str">
        <f>+'Start List Day 1'!C34</f>
        <v>ON</v>
      </c>
      <c r="F35" s="10">
        <f>+'Master Input'!CI32</f>
        <v>0</v>
      </c>
      <c r="G35" s="10">
        <f>+'Master Input'!CJ32</f>
        <v>93.62</v>
      </c>
      <c r="H35" s="10">
        <f>+'Master Input'!CK32</f>
        <v>93.62</v>
      </c>
      <c r="I35" s="18">
        <f t="shared" si="0"/>
        <v>5.869048965283271</v>
      </c>
      <c r="K35" s="10">
        <f>+'Master Input'!DL32</f>
        <v>0</v>
      </c>
      <c r="L35" s="10">
        <f>+'Master Input'!DM32</f>
        <v>86.48</v>
      </c>
      <c r="M35" s="10">
        <f>+'Master Input'!DN32</f>
        <v>86.48</v>
      </c>
      <c r="N35" s="18">
        <f t="shared" si="1"/>
        <v>0.8395522388059687</v>
      </c>
      <c r="Q35" s="18">
        <f t="shared" si="2"/>
        <v>0.8395522388059687</v>
      </c>
      <c r="R35" s="18">
        <f t="shared" si="3"/>
        <v>3.35430060204462</v>
      </c>
      <c r="S35" s="21">
        <f>RANK(R35,R28:R38,1)</f>
        <v>3</v>
      </c>
      <c r="U35">
        <v>88.43</v>
      </c>
      <c r="W35">
        <v>85.76</v>
      </c>
    </row>
    <row r="36" spans="1:23" ht="12.75">
      <c r="A36" t="str">
        <f>+'Start List Day 1'!D35</f>
        <v>K1</v>
      </c>
      <c r="B36" t="str">
        <f>+'Start List Day 1'!E35</f>
        <v>Senior</v>
      </c>
      <c r="C36" t="str">
        <f>+'Start List Day 1'!B35</f>
        <v>Ben Hayward</v>
      </c>
      <c r="D36" t="str">
        <f>+'Start List Day 1'!C35</f>
        <v>AB</v>
      </c>
      <c r="F36" s="10">
        <f>+'Master Input'!CI33</f>
        <v>6</v>
      </c>
      <c r="G36" s="10">
        <f>+'Master Input'!CJ33</f>
        <v>93.23</v>
      </c>
      <c r="H36" s="10">
        <f>+'Master Input'!CK33</f>
        <v>99.23</v>
      </c>
      <c r="I36" s="18">
        <f t="shared" si="0"/>
        <v>12.213049869953633</v>
      </c>
      <c r="K36" s="10">
        <f>+'Master Input'!DL33</f>
        <v>0</v>
      </c>
      <c r="L36" s="10">
        <f>+'Master Input'!DM33</f>
        <v>88.34</v>
      </c>
      <c r="M36" s="10">
        <f>+'Master Input'!DN33</f>
        <v>88.34</v>
      </c>
      <c r="N36" s="18">
        <f t="shared" si="1"/>
        <v>3.0083955223880574</v>
      </c>
      <c r="Q36" s="18">
        <f t="shared" si="2"/>
        <v>3.0083955223880574</v>
      </c>
      <c r="R36" s="18">
        <f t="shared" si="3"/>
        <v>7.6107226961708445</v>
      </c>
      <c r="S36" s="21">
        <f>RANK(R36,R28:R38,1)</f>
        <v>5</v>
      </c>
      <c r="U36">
        <v>88.43</v>
      </c>
      <c r="W36">
        <v>85.76</v>
      </c>
    </row>
    <row r="37" spans="1:23" ht="12.75">
      <c r="A37" t="str">
        <f>+'Start List Day 1'!D36</f>
        <v>K1</v>
      </c>
      <c r="B37" t="str">
        <f>+'Start List Day 1'!E36</f>
        <v>Senior</v>
      </c>
      <c r="C37" t="str">
        <f>+'Start List Day 1'!B36</f>
        <v>John Hastings</v>
      </c>
      <c r="D37" t="str">
        <f>+'Start List Day 1'!C36</f>
        <v>ON</v>
      </c>
      <c r="F37" s="10">
        <f>+'Master Input'!CI34</f>
        <v>0</v>
      </c>
      <c r="G37" s="10">
        <f>+'Master Input'!CJ34</f>
        <v>88.43</v>
      </c>
      <c r="H37" s="10">
        <f>+'Master Input'!CK34</f>
        <v>88.43</v>
      </c>
      <c r="I37" s="18">
        <f t="shared" si="0"/>
        <v>0</v>
      </c>
      <c r="K37" s="10">
        <f>+'Master Input'!DL34</f>
        <v>4</v>
      </c>
      <c r="L37" s="10">
        <f>+'Master Input'!DM34</f>
        <v>87.94</v>
      </c>
      <c r="M37" s="10">
        <f>+'Master Input'!DN34</f>
        <v>91.94</v>
      </c>
      <c r="N37" s="18">
        <f t="shared" si="1"/>
        <v>7.206156716417901</v>
      </c>
      <c r="Q37" s="18">
        <f t="shared" si="2"/>
        <v>0</v>
      </c>
      <c r="R37" s="18">
        <f t="shared" si="3"/>
        <v>3.6030783582089505</v>
      </c>
      <c r="S37" s="21">
        <f>RANK(R37,R28:R38,1)</f>
        <v>4</v>
      </c>
      <c r="U37">
        <v>88.43</v>
      </c>
      <c r="W37">
        <v>85.76</v>
      </c>
    </row>
    <row r="38" spans="1:23" ht="12.75">
      <c r="A38" t="str">
        <f>+'Start List Day 1'!D37</f>
        <v>K1</v>
      </c>
      <c r="B38" t="str">
        <f>+'Start List Day 1'!E37</f>
        <v>Senior</v>
      </c>
      <c r="C38" t="str">
        <f>+'Start List Day 1'!B37</f>
        <v>David Ford</v>
      </c>
      <c r="D38" t="str">
        <f>+'Start List Day 1'!C37</f>
        <v>BC</v>
      </c>
      <c r="F38" s="10">
        <f>+'Master Input'!CI35</f>
        <v>0</v>
      </c>
      <c r="G38" s="10">
        <f>+'Master Input'!CJ35</f>
        <v>88.93</v>
      </c>
      <c r="H38" s="10">
        <f>+'Master Input'!CK35</f>
        <v>88.93</v>
      </c>
      <c r="I38" s="18">
        <f t="shared" si="0"/>
        <v>0.5654189754608164</v>
      </c>
      <c r="K38" s="10">
        <f>+'Master Input'!DL35</f>
        <v>2</v>
      </c>
      <c r="L38" s="10">
        <f>+'Master Input'!DM35</f>
        <v>83.76</v>
      </c>
      <c r="M38" s="10">
        <f>+'Master Input'!DN35</f>
        <v>85.76</v>
      </c>
      <c r="N38" s="18">
        <f t="shared" si="1"/>
        <v>0</v>
      </c>
      <c r="Q38" s="18">
        <f t="shared" si="2"/>
        <v>0</v>
      </c>
      <c r="R38" s="18">
        <f t="shared" si="3"/>
        <v>0.2827094877304082</v>
      </c>
      <c r="S38" s="21">
        <f>RANK(R38,R28:R38,1)</f>
        <v>1</v>
      </c>
      <c r="U38">
        <v>88.43</v>
      </c>
      <c r="W38">
        <v>85.76</v>
      </c>
    </row>
  </sheetData>
  <mergeCells count="3">
    <mergeCell ref="F7:I7"/>
    <mergeCell ref="K7:N7"/>
    <mergeCell ref="Q7:S7"/>
  </mergeCells>
  <printOptions/>
  <pageMargins left="0.7500000000000001" right="0.7500000000000001" top="1" bottom="1" header="0.5" footer="0.5"/>
  <pageSetup fitToHeight="1" fitToWidth="1" orientation="landscape" paperSize="9" scale="75"/>
  <headerFooter alignWithMargins="0">
    <oddHeader>&amp;C&amp;"Verdana,Bold"&amp;14Canadian National
Senior Team Trials
&amp;"Verdana,Regular"&amp;10
May 23 2010
&amp;"Verdana,Bold"&amp;12Final Results Day 2&amp;R&amp;G</oddHeader>
    <oddFooter>&amp;L&amp;G&amp;C&amp;G&amp;R&amp;G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 Lam</dc:creator>
  <cp:keywords/>
  <dc:description/>
  <cp:lastModifiedBy>Jenn Lam</cp:lastModifiedBy>
  <cp:lastPrinted>2010-05-27T01:19:22Z</cp:lastPrinted>
  <dcterms:created xsi:type="dcterms:W3CDTF">2010-05-09T22:52:20Z</dcterms:created>
  <dcterms:modified xsi:type="dcterms:W3CDTF">2010-05-27T01:19:46Z</dcterms:modified>
  <cp:category/>
  <cp:version/>
  <cp:contentType/>
  <cp:contentStatus/>
</cp:coreProperties>
</file>