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bo\Desktop\Canoe Club stuff\WRCC\Canada Day\Canada Day 2018\2019 Canada Day Regatta\"/>
    </mc:Choice>
  </mc:AlternateContent>
  <bookViews>
    <workbookView xWindow="0" yWindow="0" windowWidth="21600" windowHeight="8835"/>
  </bookViews>
  <sheets>
    <sheet name="Entries" sheetId="1" r:id="rId1"/>
  </sheets>
  <externalReferences>
    <externalReference r:id="rId2"/>
  </externalReferences>
  <definedNames>
    <definedName name="_xlnm._FilterDatabase" localSheetId="0" hidden="1">Entries!$A$11:$GC$169</definedName>
    <definedName name="_xlnm.Print_Area" localSheetId="0">Entries!$P$10:$T$132</definedName>
    <definedName name="_xlnm.Print_Titles" localSheetId="0">Entries!$A:$P,Entries!$9:$11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5" i="1" l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O227" i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R226" i="1"/>
  <c r="Q226" i="1"/>
  <c r="P226" i="1"/>
  <c r="R225" i="1"/>
  <c r="GC211" i="1"/>
  <c r="GB211" i="1"/>
  <c r="GA211" i="1"/>
  <c r="FZ211" i="1"/>
  <c r="FY211" i="1"/>
  <c r="FX211" i="1"/>
  <c r="FW211" i="1"/>
  <c r="FV211" i="1"/>
  <c r="FU211" i="1"/>
  <c r="FT211" i="1"/>
  <c r="FS211" i="1"/>
  <c r="FR211" i="1"/>
  <c r="FQ211" i="1"/>
  <c r="FP211" i="1"/>
  <c r="FO211" i="1"/>
  <c r="FN211" i="1"/>
  <c r="FM211" i="1"/>
  <c r="FL211" i="1"/>
  <c r="FK211" i="1"/>
  <c r="FJ211" i="1"/>
  <c r="FI211" i="1"/>
  <c r="FH211" i="1"/>
  <c r="FG211" i="1"/>
  <c r="FF211" i="1"/>
  <c r="FE211" i="1"/>
  <c r="FD211" i="1"/>
  <c r="FC211" i="1"/>
  <c r="FB211" i="1"/>
  <c r="FA211" i="1"/>
  <c r="EZ211" i="1"/>
  <c r="EY211" i="1"/>
  <c r="EX211" i="1"/>
  <c r="EW211" i="1"/>
  <c r="EV211" i="1"/>
  <c r="EU211" i="1"/>
  <c r="ET211" i="1"/>
  <c r="ES211" i="1"/>
  <c r="ER211" i="1"/>
  <c r="EQ211" i="1"/>
  <c r="EP211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I211" i="1"/>
  <c r="BH211" i="1"/>
  <c r="BD211" i="1"/>
  <c r="BC211" i="1"/>
  <c r="AY211" i="1"/>
  <c r="AX211" i="1"/>
  <c r="AT211" i="1"/>
  <c r="AS211" i="1"/>
  <c r="AR211" i="1"/>
  <c r="AO211" i="1"/>
  <c r="AN211" i="1"/>
  <c r="AM211" i="1"/>
  <c r="AK211" i="1"/>
  <c r="AJ211" i="1"/>
  <c r="AI211" i="1"/>
  <c r="AG211" i="1"/>
  <c r="AF211" i="1"/>
  <c r="AD211" i="1"/>
  <c r="AC211" i="1"/>
  <c r="AB211" i="1"/>
  <c r="AA211" i="1"/>
  <c r="Z211" i="1"/>
  <c r="Y211" i="1"/>
  <c r="X211" i="1"/>
  <c r="W211" i="1"/>
  <c r="V211" i="1"/>
  <c r="U211" i="1"/>
  <c r="GC210" i="1"/>
  <c r="GB210" i="1"/>
  <c r="GA210" i="1"/>
  <c r="FZ210" i="1"/>
  <c r="FY210" i="1"/>
  <c r="FX210" i="1"/>
  <c r="FW210" i="1"/>
  <c r="FV210" i="1"/>
  <c r="FU210" i="1"/>
  <c r="FT210" i="1"/>
  <c r="FS210" i="1"/>
  <c r="FR210" i="1"/>
  <c r="FQ210" i="1"/>
  <c r="FP210" i="1"/>
  <c r="FO210" i="1"/>
  <c r="FN210" i="1"/>
  <c r="FM210" i="1"/>
  <c r="FL210" i="1"/>
  <c r="FK210" i="1"/>
  <c r="FJ210" i="1"/>
  <c r="FI210" i="1"/>
  <c r="FH210" i="1"/>
  <c r="FG210" i="1"/>
  <c r="FF210" i="1"/>
  <c r="FE210" i="1"/>
  <c r="FD210" i="1"/>
  <c r="FC210" i="1"/>
  <c r="FB210" i="1"/>
  <c r="FA210" i="1"/>
  <c r="EZ210" i="1"/>
  <c r="EY210" i="1"/>
  <c r="EX210" i="1"/>
  <c r="EW210" i="1"/>
  <c r="EV210" i="1"/>
  <c r="EU210" i="1"/>
  <c r="ET210" i="1"/>
  <c r="ES210" i="1"/>
  <c r="ER210" i="1"/>
  <c r="EQ210" i="1"/>
  <c r="EP210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I210" i="1"/>
  <c r="BH210" i="1"/>
  <c r="BD210" i="1"/>
  <c r="BC210" i="1"/>
  <c r="AY210" i="1"/>
  <c r="AX210" i="1"/>
  <c r="AT210" i="1"/>
  <c r="AS210" i="1"/>
  <c r="AR210" i="1"/>
  <c r="AO210" i="1"/>
  <c r="AN210" i="1"/>
  <c r="AM210" i="1"/>
  <c r="AK210" i="1"/>
  <c r="AJ210" i="1"/>
  <c r="AI210" i="1"/>
  <c r="AG210" i="1"/>
  <c r="AF210" i="1"/>
  <c r="AD210" i="1"/>
  <c r="AC210" i="1"/>
  <c r="AB210" i="1"/>
  <c r="AA210" i="1"/>
  <c r="Z210" i="1"/>
  <c r="Y210" i="1"/>
  <c r="X210" i="1"/>
  <c r="W210" i="1"/>
  <c r="V210" i="1"/>
  <c r="U210" i="1"/>
  <c r="S210" i="1" s="1"/>
  <c r="GC209" i="1"/>
  <c r="GB209" i="1"/>
  <c r="GA209" i="1"/>
  <c r="FZ209" i="1"/>
  <c r="FY209" i="1"/>
  <c r="FX209" i="1"/>
  <c r="FW209" i="1"/>
  <c r="FV209" i="1"/>
  <c r="FU209" i="1"/>
  <c r="FT209" i="1"/>
  <c r="FS209" i="1"/>
  <c r="FR209" i="1"/>
  <c r="FQ209" i="1"/>
  <c r="FP209" i="1"/>
  <c r="FO209" i="1"/>
  <c r="FN209" i="1"/>
  <c r="FM209" i="1"/>
  <c r="FL209" i="1"/>
  <c r="FK209" i="1"/>
  <c r="FJ209" i="1"/>
  <c r="FI209" i="1"/>
  <c r="FH209" i="1"/>
  <c r="FG209" i="1"/>
  <c r="FF209" i="1"/>
  <c r="FE209" i="1"/>
  <c r="FD209" i="1"/>
  <c r="FC209" i="1"/>
  <c r="FB209" i="1"/>
  <c r="FA209" i="1"/>
  <c r="EZ209" i="1"/>
  <c r="EY209" i="1"/>
  <c r="EX209" i="1"/>
  <c r="EW209" i="1"/>
  <c r="EV209" i="1"/>
  <c r="EU209" i="1"/>
  <c r="ET209" i="1"/>
  <c r="ES209" i="1"/>
  <c r="ER209" i="1"/>
  <c r="EQ209" i="1"/>
  <c r="EP209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DY209" i="1"/>
  <c r="DX209" i="1"/>
  <c r="DW209" i="1"/>
  <c r="DV209" i="1"/>
  <c r="DU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I209" i="1"/>
  <c r="BH209" i="1"/>
  <c r="BD209" i="1"/>
  <c r="BC209" i="1"/>
  <c r="AY209" i="1"/>
  <c r="AX209" i="1"/>
  <c r="AT209" i="1"/>
  <c r="AS209" i="1"/>
  <c r="AR209" i="1"/>
  <c r="AO209" i="1"/>
  <c r="AN209" i="1"/>
  <c r="AM209" i="1"/>
  <c r="AK209" i="1"/>
  <c r="AJ209" i="1"/>
  <c r="AI209" i="1"/>
  <c r="AG209" i="1"/>
  <c r="AF209" i="1"/>
  <c r="AD209" i="1"/>
  <c r="AC209" i="1"/>
  <c r="AB209" i="1"/>
  <c r="AA209" i="1"/>
  <c r="Z209" i="1"/>
  <c r="Y209" i="1"/>
  <c r="X209" i="1"/>
  <c r="W209" i="1"/>
  <c r="V209" i="1"/>
  <c r="U209" i="1"/>
  <c r="S209" i="1"/>
  <c r="GB207" i="1"/>
  <c r="FM207" i="1"/>
  <c r="EB207" i="1"/>
  <c r="DZ207" i="1"/>
  <c r="DX207" i="1"/>
  <c r="DV207" i="1"/>
  <c r="DT207" i="1"/>
  <c r="DR207" i="1"/>
  <c r="DP207" i="1"/>
  <c r="DN207" i="1"/>
  <c r="DL207" i="1"/>
  <c r="DJ207" i="1"/>
  <c r="DH207" i="1"/>
  <c r="DF207" i="1"/>
  <c r="DD207" i="1"/>
  <c r="DB207" i="1"/>
  <c r="CZ207" i="1"/>
  <c r="CX207" i="1"/>
  <c r="CV207" i="1"/>
  <c r="CT207" i="1"/>
  <c r="CR207" i="1"/>
  <c r="CP207" i="1"/>
  <c r="CN207" i="1"/>
  <c r="CL207" i="1"/>
  <c r="CJ207" i="1"/>
  <c r="CH207" i="1"/>
  <c r="CF207" i="1"/>
  <c r="CD207" i="1"/>
  <c r="CB207" i="1"/>
  <c r="BZ207" i="1"/>
  <c r="BX207" i="1"/>
  <c r="BV207" i="1"/>
  <c r="BT207" i="1"/>
  <c r="BR207" i="1"/>
  <c r="BP207" i="1"/>
  <c r="BN207" i="1"/>
  <c r="BI207" i="1"/>
  <c r="BD207" i="1"/>
  <c r="AY207" i="1"/>
  <c r="AT207" i="1"/>
  <c r="AR207" i="1"/>
  <c r="AN207" i="1"/>
  <c r="AK207" i="1"/>
  <c r="AI207" i="1"/>
  <c r="AF207" i="1"/>
  <c r="AC207" i="1"/>
  <c r="AA207" i="1"/>
  <c r="Y207" i="1"/>
  <c r="W207" i="1"/>
  <c r="U207" i="1"/>
  <c r="GC206" i="1"/>
  <c r="GC207" i="1" s="1"/>
  <c r="GB206" i="1"/>
  <c r="FN206" i="1"/>
  <c r="FN207" i="1" s="1"/>
  <c r="FM206" i="1"/>
  <c r="EC206" i="1"/>
  <c r="EC207" i="1" s="1"/>
  <c r="EB206" i="1"/>
  <c r="EA206" i="1"/>
  <c r="EA207" i="1" s="1"/>
  <c r="DZ206" i="1"/>
  <c r="DY206" i="1"/>
  <c r="DY207" i="1" s="1"/>
  <c r="DX206" i="1"/>
  <c r="DW206" i="1"/>
  <c r="DW207" i="1" s="1"/>
  <c r="DV206" i="1"/>
  <c r="DU206" i="1"/>
  <c r="DU207" i="1" s="1"/>
  <c r="DT206" i="1"/>
  <c r="DS206" i="1"/>
  <c r="DS207" i="1" s="1"/>
  <c r="DR206" i="1"/>
  <c r="DQ206" i="1"/>
  <c r="DQ207" i="1" s="1"/>
  <c r="DP206" i="1"/>
  <c r="DO206" i="1"/>
  <c r="DO207" i="1" s="1"/>
  <c r="DN206" i="1"/>
  <c r="DM206" i="1"/>
  <c r="DM207" i="1" s="1"/>
  <c r="DL206" i="1"/>
  <c r="DK206" i="1"/>
  <c r="DK207" i="1" s="1"/>
  <c r="DJ206" i="1"/>
  <c r="DI206" i="1"/>
  <c r="DI207" i="1" s="1"/>
  <c r="DH206" i="1"/>
  <c r="DG206" i="1"/>
  <c r="DG207" i="1" s="1"/>
  <c r="DF206" i="1"/>
  <c r="DE206" i="1"/>
  <c r="DE207" i="1" s="1"/>
  <c r="DD206" i="1"/>
  <c r="DC206" i="1"/>
  <c r="DC207" i="1" s="1"/>
  <c r="DB206" i="1"/>
  <c r="DA206" i="1"/>
  <c r="DA207" i="1" s="1"/>
  <c r="CZ206" i="1"/>
  <c r="CY206" i="1"/>
  <c r="CY207" i="1" s="1"/>
  <c r="CX206" i="1"/>
  <c r="CW206" i="1"/>
  <c r="CW207" i="1" s="1"/>
  <c r="CV206" i="1"/>
  <c r="CU206" i="1"/>
  <c r="CU207" i="1" s="1"/>
  <c r="CT206" i="1"/>
  <c r="CS206" i="1"/>
  <c r="CS207" i="1" s="1"/>
  <c r="CR206" i="1"/>
  <c r="CQ206" i="1"/>
  <c r="CQ207" i="1" s="1"/>
  <c r="CP206" i="1"/>
  <c r="CO206" i="1"/>
  <c r="CO207" i="1" s="1"/>
  <c r="CN206" i="1"/>
  <c r="CM206" i="1"/>
  <c r="CM207" i="1" s="1"/>
  <c r="CL206" i="1"/>
  <c r="CK206" i="1"/>
  <c r="CK207" i="1" s="1"/>
  <c r="CJ206" i="1"/>
  <c r="CI206" i="1"/>
  <c r="CI207" i="1" s="1"/>
  <c r="CH206" i="1"/>
  <c r="CG206" i="1"/>
  <c r="CG207" i="1" s="1"/>
  <c r="CF206" i="1"/>
  <c r="CE206" i="1"/>
  <c r="CE207" i="1" s="1"/>
  <c r="CD206" i="1"/>
  <c r="CC206" i="1"/>
  <c r="CC207" i="1" s="1"/>
  <c r="CB206" i="1"/>
  <c r="CA206" i="1"/>
  <c r="CA207" i="1" s="1"/>
  <c r="BZ206" i="1"/>
  <c r="BY206" i="1"/>
  <c r="BY207" i="1" s="1"/>
  <c r="BX206" i="1"/>
  <c r="BW206" i="1"/>
  <c r="BW207" i="1" s="1"/>
  <c r="BV206" i="1"/>
  <c r="BU206" i="1"/>
  <c r="BU207" i="1" s="1"/>
  <c r="BT206" i="1"/>
  <c r="BS206" i="1"/>
  <c r="BS207" i="1" s="1"/>
  <c r="BR206" i="1"/>
  <c r="BQ206" i="1"/>
  <c r="BQ207" i="1" s="1"/>
  <c r="BP206" i="1"/>
  <c r="BO206" i="1"/>
  <c r="BO207" i="1" s="1"/>
  <c r="BN206" i="1"/>
  <c r="BM206" i="1"/>
  <c r="BM207" i="1" s="1"/>
  <c r="BI206" i="1"/>
  <c r="BH206" i="1"/>
  <c r="BH207" i="1" s="1"/>
  <c r="BD206" i="1"/>
  <c r="BC206" i="1"/>
  <c r="BC207" i="1" s="1"/>
  <c r="AY206" i="1"/>
  <c r="AX206" i="1"/>
  <c r="AX207" i="1" s="1"/>
  <c r="AT206" i="1"/>
  <c r="AS206" i="1"/>
  <c r="AS207" i="1" s="1"/>
  <c r="AR206" i="1"/>
  <c r="AO206" i="1"/>
  <c r="AO207" i="1" s="1"/>
  <c r="AN206" i="1"/>
  <c r="AM206" i="1"/>
  <c r="AM207" i="1" s="1"/>
  <c r="AK206" i="1"/>
  <c r="AJ206" i="1"/>
  <c r="AJ207" i="1" s="1"/>
  <c r="AI206" i="1"/>
  <c r="AG206" i="1"/>
  <c r="AG207" i="1" s="1"/>
  <c r="AF206" i="1"/>
  <c r="AD206" i="1"/>
  <c r="AD207" i="1" s="1"/>
  <c r="AC206" i="1"/>
  <c r="AB206" i="1"/>
  <c r="AB207" i="1" s="1"/>
  <c r="AA206" i="1"/>
  <c r="Z206" i="1"/>
  <c r="Z207" i="1" s="1"/>
  <c r="Y206" i="1"/>
  <c r="X206" i="1"/>
  <c r="X207" i="1" s="1"/>
  <c r="W206" i="1"/>
  <c r="V206" i="1"/>
  <c r="V207" i="1" s="1"/>
  <c r="U206" i="1"/>
  <c r="V200" i="1"/>
  <c r="FP199" i="1"/>
  <c r="FP201" i="1" s="1"/>
  <c r="FP202" i="1" s="1"/>
  <c r="EZ199" i="1"/>
  <c r="EZ201" i="1" s="1"/>
  <c r="EZ202" i="1" s="1"/>
  <c r="EJ199" i="1"/>
  <c r="EJ201" i="1" s="1"/>
  <c r="EJ202" i="1" s="1"/>
  <c r="DT199" i="1"/>
  <c r="DD199" i="1"/>
  <c r="CN199" i="1"/>
  <c r="BX199" i="1"/>
  <c r="FN178" i="1"/>
  <c r="EA178" i="1"/>
  <c r="DW178" i="1"/>
  <c r="DS178" i="1"/>
  <c r="DO178" i="1"/>
  <c r="DK178" i="1"/>
  <c r="DG178" i="1"/>
  <c r="DC178" i="1"/>
  <c r="CY178" i="1"/>
  <c r="CU178" i="1"/>
  <c r="CQ178" i="1"/>
  <c r="CM178" i="1"/>
  <c r="CI178" i="1"/>
  <c r="CE178" i="1"/>
  <c r="CA178" i="1"/>
  <c r="BW178" i="1"/>
  <c r="BS178" i="1"/>
  <c r="BO178" i="1"/>
  <c r="BH178" i="1"/>
  <c r="AX178" i="1"/>
  <c r="AO178" i="1"/>
  <c r="AJ178" i="1"/>
  <c r="AD178" i="1"/>
  <c r="Z178" i="1"/>
  <c r="V178" i="1"/>
  <c r="R178" i="1"/>
  <c r="GB177" i="1"/>
  <c r="FM177" i="1"/>
  <c r="EB177" i="1"/>
  <c r="DZ177" i="1"/>
  <c r="DX177" i="1"/>
  <c r="DV177" i="1"/>
  <c r="DT177" i="1"/>
  <c r="DR177" i="1"/>
  <c r="DP177" i="1"/>
  <c r="DN177" i="1"/>
  <c r="DL177" i="1"/>
  <c r="DJ177" i="1"/>
  <c r="DH177" i="1"/>
  <c r="DF177" i="1"/>
  <c r="DD177" i="1"/>
  <c r="DB177" i="1"/>
  <c r="CZ177" i="1"/>
  <c r="CX177" i="1"/>
  <c r="CV177" i="1"/>
  <c r="CT177" i="1"/>
  <c r="CR177" i="1"/>
  <c r="CP177" i="1"/>
  <c r="CN177" i="1"/>
  <c r="CL177" i="1"/>
  <c r="CJ177" i="1"/>
  <c r="CH177" i="1"/>
  <c r="CF177" i="1"/>
  <c r="CD177" i="1"/>
  <c r="CB177" i="1"/>
  <c r="BZ177" i="1"/>
  <c r="BX177" i="1"/>
  <c r="BV177" i="1"/>
  <c r="BT177" i="1"/>
  <c r="BR177" i="1"/>
  <c r="BP177" i="1"/>
  <c r="BN177" i="1"/>
  <c r="BI177" i="1"/>
  <c r="BD177" i="1"/>
  <c r="AY177" i="1"/>
  <c r="AT177" i="1"/>
  <c r="AR177" i="1"/>
  <c r="AN177" i="1"/>
  <c r="AK177" i="1"/>
  <c r="AI177" i="1"/>
  <c r="AF177" i="1"/>
  <c r="AC177" i="1"/>
  <c r="AA177" i="1"/>
  <c r="Y177" i="1"/>
  <c r="W177" i="1"/>
  <c r="U177" i="1"/>
  <c r="R177" i="1"/>
  <c r="GC177" i="1" s="1"/>
  <c r="GC176" i="1"/>
  <c r="GB176" i="1"/>
  <c r="FN176" i="1"/>
  <c r="FM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I176" i="1"/>
  <c r="BH176" i="1"/>
  <c r="BD176" i="1"/>
  <c r="BC176" i="1"/>
  <c r="AY176" i="1"/>
  <c r="AX176" i="1"/>
  <c r="AT176" i="1"/>
  <c r="AS176" i="1"/>
  <c r="AR176" i="1"/>
  <c r="AO176" i="1"/>
  <c r="AN176" i="1"/>
  <c r="AM176" i="1"/>
  <c r="AK176" i="1"/>
  <c r="AJ176" i="1"/>
  <c r="AI176" i="1"/>
  <c r="AG176" i="1"/>
  <c r="AF176" i="1"/>
  <c r="AD176" i="1"/>
  <c r="AC176" i="1"/>
  <c r="AB176" i="1"/>
  <c r="AA176" i="1"/>
  <c r="Z176" i="1"/>
  <c r="Y176" i="1"/>
  <c r="X176" i="1"/>
  <c r="W176" i="1"/>
  <c r="V176" i="1"/>
  <c r="U176" i="1"/>
  <c r="GC175" i="1"/>
  <c r="GB175" i="1"/>
  <c r="FN175" i="1"/>
  <c r="FM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I175" i="1"/>
  <c r="BH175" i="1"/>
  <c r="BD175" i="1"/>
  <c r="BC175" i="1"/>
  <c r="AY175" i="1"/>
  <c r="AX175" i="1"/>
  <c r="AT175" i="1"/>
  <c r="AS175" i="1"/>
  <c r="AR175" i="1"/>
  <c r="AO175" i="1"/>
  <c r="AN175" i="1"/>
  <c r="AM175" i="1"/>
  <c r="AK175" i="1"/>
  <c r="AJ175" i="1"/>
  <c r="AI175" i="1"/>
  <c r="AG175" i="1"/>
  <c r="AF175" i="1"/>
  <c r="AD175" i="1"/>
  <c r="AC175" i="1"/>
  <c r="AB175" i="1"/>
  <c r="AA175" i="1"/>
  <c r="Z175" i="1"/>
  <c r="Y175" i="1"/>
  <c r="X175" i="1"/>
  <c r="W175" i="1"/>
  <c r="V175" i="1"/>
  <c r="U175" i="1"/>
  <c r="GC172" i="1"/>
  <c r="GB172" i="1"/>
  <c r="FN172" i="1"/>
  <c r="FM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I172" i="1"/>
  <c r="BH172" i="1"/>
  <c r="BD172" i="1"/>
  <c r="BC172" i="1"/>
  <c r="AY172" i="1"/>
  <c r="AX172" i="1"/>
  <c r="AT172" i="1"/>
  <c r="AS172" i="1"/>
  <c r="AR172" i="1"/>
  <c r="AO172" i="1"/>
  <c r="AN172" i="1"/>
  <c r="AM172" i="1"/>
  <c r="AK172" i="1"/>
  <c r="AJ172" i="1"/>
  <c r="AI172" i="1"/>
  <c r="AG172" i="1"/>
  <c r="AF172" i="1"/>
  <c r="AD172" i="1"/>
  <c r="AC172" i="1"/>
  <c r="AB172" i="1"/>
  <c r="AA172" i="1"/>
  <c r="Z172" i="1"/>
  <c r="Y172" i="1"/>
  <c r="X172" i="1"/>
  <c r="W172" i="1"/>
  <c r="V172" i="1"/>
  <c r="U172" i="1"/>
  <c r="P169" i="1"/>
  <c r="HI168" i="1"/>
  <c r="HG168" i="1"/>
  <c r="HE168" i="1"/>
  <c r="GM168" i="1"/>
  <c r="GL168" i="1"/>
  <c r="T168" i="1"/>
  <c r="A6" i="1" s="1"/>
  <c r="HI167" i="1"/>
  <c r="HH167" i="1"/>
  <c r="HG167" i="1"/>
  <c r="HE167" i="1"/>
  <c r="HD167" i="1"/>
  <c r="HC167" i="1"/>
  <c r="HB167" i="1"/>
  <c r="HA167" i="1"/>
  <c r="GT167" i="1"/>
  <c r="GR167" i="1"/>
  <c r="GS167" i="1" s="1"/>
  <c r="GP167" i="1"/>
  <c r="GQ167" i="1" s="1"/>
  <c r="GM167" i="1"/>
  <c r="GL167" i="1"/>
  <c r="GN167" i="1" s="1"/>
  <c r="GJ167" i="1"/>
  <c r="GH167" i="1"/>
  <c r="GG167" i="1"/>
  <c r="GK167" i="1" s="1"/>
  <c r="GV167" i="1" s="1"/>
  <c r="GW167" i="1" s="1"/>
  <c r="GF167" i="1"/>
  <c r="GD167" i="1"/>
  <c r="B167" i="1"/>
  <c r="A167" i="1"/>
  <c r="HI166" i="1"/>
  <c r="HH166" i="1"/>
  <c r="HG166" i="1"/>
  <c r="HE166" i="1"/>
  <c r="HD166" i="1"/>
  <c r="HC166" i="1"/>
  <c r="HB166" i="1"/>
  <c r="HA166" i="1"/>
  <c r="GT166" i="1"/>
  <c r="GS166" i="1"/>
  <c r="GR166" i="1"/>
  <c r="GQ166" i="1"/>
  <c r="GP166" i="1"/>
  <c r="GM166" i="1"/>
  <c r="GI166" i="1"/>
  <c r="GG166" i="1"/>
  <c r="GE166" i="1"/>
  <c r="GD166" i="1"/>
  <c r="GH166" i="1" s="1"/>
  <c r="B166" i="1"/>
  <c r="A166" i="1"/>
  <c r="HI165" i="1"/>
  <c r="HH165" i="1"/>
  <c r="HG165" i="1"/>
  <c r="HE165" i="1"/>
  <c r="HD165" i="1"/>
  <c r="HC165" i="1"/>
  <c r="HB165" i="1"/>
  <c r="HA165" i="1"/>
  <c r="GT165" i="1"/>
  <c r="GR165" i="1"/>
  <c r="GS165" i="1" s="1"/>
  <c r="GP165" i="1"/>
  <c r="GQ165" i="1" s="1"/>
  <c r="GM165" i="1"/>
  <c r="GL165" i="1"/>
  <c r="GN165" i="1" s="1"/>
  <c r="GJ165" i="1"/>
  <c r="GG165" i="1"/>
  <c r="GK165" i="1" s="1"/>
  <c r="GV165" i="1" s="1"/>
  <c r="GW165" i="1" s="1"/>
  <c r="GD165" i="1"/>
  <c r="B165" i="1"/>
  <c r="A165" i="1"/>
  <c r="HI164" i="1"/>
  <c r="HH164" i="1"/>
  <c r="HG164" i="1"/>
  <c r="HE164" i="1"/>
  <c r="HD164" i="1"/>
  <c r="HC164" i="1"/>
  <c r="HB164" i="1"/>
  <c r="HA164" i="1"/>
  <c r="GT164" i="1"/>
  <c r="GS164" i="1"/>
  <c r="GR164" i="1"/>
  <c r="GQ164" i="1"/>
  <c r="GP164" i="1"/>
  <c r="GM164" i="1"/>
  <c r="GI164" i="1"/>
  <c r="GG164" i="1"/>
  <c r="GE164" i="1"/>
  <c r="GD164" i="1"/>
  <c r="GH164" i="1" s="1"/>
  <c r="B164" i="1"/>
  <c r="A164" i="1"/>
  <c r="HI163" i="1"/>
  <c r="HH163" i="1"/>
  <c r="HG163" i="1"/>
  <c r="HE163" i="1"/>
  <c r="HD163" i="1"/>
  <c r="HC163" i="1"/>
  <c r="HB163" i="1"/>
  <c r="HA163" i="1"/>
  <c r="GT163" i="1"/>
  <c r="GR163" i="1"/>
  <c r="GS163" i="1" s="1"/>
  <c r="GP163" i="1"/>
  <c r="GQ163" i="1" s="1"/>
  <c r="GM163" i="1"/>
  <c r="GL163" i="1"/>
  <c r="GN163" i="1" s="1"/>
  <c r="GJ163" i="1"/>
  <c r="GH163" i="1"/>
  <c r="GG163" i="1"/>
  <c r="GK163" i="1" s="1"/>
  <c r="GV163" i="1" s="1"/>
  <c r="GW163" i="1" s="1"/>
  <c r="GF163" i="1"/>
  <c r="GD163" i="1"/>
  <c r="B163" i="1"/>
  <c r="A163" i="1"/>
  <c r="HI162" i="1"/>
  <c r="HH162" i="1"/>
  <c r="HG162" i="1"/>
  <c r="HE162" i="1"/>
  <c r="HD162" i="1"/>
  <c r="HC162" i="1"/>
  <c r="HB162" i="1"/>
  <c r="HA162" i="1"/>
  <c r="GT162" i="1"/>
  <c r="GS162" i="1"/>
  <c r="GR162" i="1"/>
  <c r="GQ162" i="1"/>
  <c r="GP162" i="1"/>
  <c r="GM162" i="1"/>
  <c r="GI162" i="1"/>
  <c r="GG162" i="1"/>
  <c r="GE162" i="1"/>
  <c r="GD162" i="1"/>
  <c r="GH162" i="1" s="1"/>
  <c r="B162" i="1"/>
  <c r="A162" i="1"/>
  <c r="HI161" i="1"/>
  <c r="HH161" i="1"/>
  <c r="HG161" i="1"/>
  <c r="HE161" i="1"/>
  <c r="HD161" i="1"/>
  <c r="HC161" i="1"/>
  <c r="HB161" i="1"/>
  <c r="HA161" i="1"/>
  <c r="GT161" i="1"/>
  <c r="GR161" i="1"/>
  <c r="GS161" i="1" s="1"/>
  <c r="GP161" i="1"/>
  <c r="GQ161" i="1" s="1"/>
  <c r="GM161" i="1"/>
  <c r="GL161" i="1"/>
  <c r="GN161" i="1" s="1"/>
  <c r="GJ161" i="1"/>
  <c r="GG161" i="1"/>
  <c r="GK161" i="1" s="1"/>
  <c r="GV161" i="1" s="1"/>
  <c r="GW161" i="1" s="1"/>
  <c r="GD161" i="1"/>
  <c r="B161" i="1"/>
  <c r="A161" i="1"/>
  <c r="HI160" i="1"/>
  <c r="HH160" i="1"/>
  <c r="HG160" i="1"/>
  <c r="HE160" i="1"/>
  <c r="HD160" i="1"/>
  <c r="HC160" i="1"/>
  <c r="HB160" i="1"/>
  <c r="HA160" i="1"/>
  <c r="GT160" i="1"/>
  <c r="GS160" i="1"/>
  <c r="GR160" i="1"/>
  <c r="GQ160" i="1"/>
  <c r="GP160" i="1"/>
  <c r="GM160" i="1"/>
  <c r="GI160" i="1"/>
  <c r="GG160" i="1"/>
  <c r="GE160" i="1"/>
  <c r="GD160" i="1"/>
  <c r="GH160" i="1" s="1"/>
  <c r="B160" i="1"/>
  <c r="A160" i="1"/>
  <c r="HI159" i="1"/>
  <c r="HH159" i="1"/>
  <c r="HG159" i="1"/>
  <c r="HE159" i="1"/>
  <c r="HD159" i="1"/>
  <c r="HC159" i="1"/>
  <c r="HB159" i="1"/>
  <c r="HA159" i="1"/>
  <c r="GT159" i="1"/>
  <c r="GR159" i="1"/>
  <c r="GS159" i="1" s="1"/>
  <c r="GP159" i="1"/>
  <c r="GQ159" i="1" s="1"/>
  <c r="GM159" i="1"/>
  <c r="GL159" i="1"/>
  <c r="GN159" i="1" s="1"/>
  <c r="GJ159" i="1"/>
  <c r="GH159" i="1"/>
  <c r="GG159" i="1"/>
  <c r="GK159" i="1" s="1"/>
  <c r="GV159" i="1" s="1"/>
  <c r="GW159" i="1" s="1"/>
  <c r="GF159" i="1"/>
  <c r="GD159" i="1"/>
  <c r="B159" i="1"/>
  <c r="A159" i="1"/>
  <c r="HI158" i="1"/>
  <c r="HH158" i="1"/>
  <c r="HG158" i="1"/>
  <c r="HE158" i="1"/>
  <c r="HD158" i="1"/>
  <c r="HC158" i="1"/>
  <c r="HB158" i="1"/>
  <c r="HA158" i="1"/>
  <c r="GT158" i="1"/>
  <c r="GS158" i="1"/>
  <c r="GR158" i="1"/>
  <c r="GQ158" i="1"/>
  <c r="GP158" i="1"/>
  <c r="GM158" i="1"/>
  <c r="GI158" i="1"/>
  <c r="GG158" i="1"/>
  <c r="GE158" i="1"/>
  <c r="GD158" i="1"/>
  <c r="GH158" i="1" s="1"/>
  <c r="B158" i="1"/>
  <c r="A158" i="1"/>
  <c r="HI157" i="1"/>
  <c r="HH157" i="1"/>
  <c r="HG157" i="1"/>
  <c r="HE157" i="1"/>
  <c r="HD157" i="1"/>
  <c r="HC157" i="1"/>
  <c r="HB157" i="1"/>
  <c r="HA157" i="1"/>
  <c r="GT157" i="1"/>
  <c r="GR157" i="1"/>
  <c r="GS157" i="1" s="1"/>
  <c r="GP157" i="1"/>
  <c r="GQ157" i="1" s="1"/>
  <c r="GM157" i="1"/>
  <c r="GL157" i="1"/>
  <c r="GN157" i="1" s="1"/>
  <c r="GJ157" i="1"/>
  <c r="GG157" i="1"/>
  <c r="GK157" i="1" s="1"/>
  <c r="GV157" i="1" s="1"/>
  <c r="GW157" i="1" s="1"/>
  <c r="GD157" i="1"/>
  <c r="B157" i="1"/>
  <c r="A157" i="1"/>
  <c r="HI156" i="1"/>
  <c r="HH156" i="1"/>
  <c r="HG156" i="1"/>
  <c r="HE156" i="1"/>
  <c r="HD156" i="1"/>
  <c r="HC156" i="1"/>
  <c r="HB156" i="1"/>
  <c r="HA156" i="1"/>
  <c r="GT156" i="1"/>
  <c r="GS156" i="1"/>
  <c r="GR156" i="1"/>
  <c r="GQ156" i="1"/>
  <c r="GP156" i="1"/>
  <c r="GM156" i="1"/>
  <c r="GI156" i="1"/>
  <c r="GG156" i="1"/>
  <c r="GE156" i="1"/>
  <c r="GD156" i="1"/>
  <c r="GH156" i="1" s="1"/>
  <c r="B156" i="1"/>
  <c r="A156" i="1"/>
  <c r="HI155" i="1"/>
  <c r="HH155" i="1"/>
  <c r="HG155" i="1"/>
  <c r="HE155" i="1"/>
  <c r="HD155" i="1"/>
  <c r="HC155" i="1"/>
  <c r="HB155" i="1"/>
  <c r="HA155" i="1"/>
  <c r="GT155" i="1"/>
  <c r="GR155" i="1"/>
  <c r="GS155" i="1" s="1"/>
  <c r="GP155" i="1"/>
  <c r="GQ155" i="1" s="1"/>
  <c r="GM155" i="1"/>
  <c r="GL155" i="1"/>
  <c r="GN155" i="1" s="1"/>
  <c r="GJ155" i="1"/>
  <c r="GH155" i="1"/>
  <c r="GG155" i="1"/>
  <c r="GK155" i="1" s="1"/>
  <c r="GV155" i="1" s="1"/>
  <c r="GW155" i="1" s="1"/>
  <c r="GF155" i="1"/>
  <c r="GD155" i="1"/>
  <c r="B155" i="1"/>
  <c r="A155" i="1"/>
  <c r="HI154" i="1"/>
  <c r="HH154" i="1"/>
  <c r="HG154" i="1"/>
  <c r="HE154" i="1"/>
  <c r="HD154" i="1"/>
  <c r="HC154" i="1"/>
  <c r="HB154" i="1"/>
  <c r="HA154" i="1"/>
  <c r="GT154" i="1"/>
  <c r="GS154" i="1"/>
  <c r="GR154" i="1"/>
  <c r="GQ154" i="1"/>
  <c r="GP154" i="1"/>
  <c r="GM154" i="1"/>
  <c r="GI154" i="1"/>
  <c r="GG154" i="1"/>
  <c r="GE154" i="1"/>
  <c r="GD154" i="1"/>
  <c r="GH154" i="1" s="1"/>
  <c r="B154" i="1"/>
  <c r="A154" i="1"/>
  <c r="HI153" i="1"/>
  <c r="HH153" i="1"/>
  <c r="HG153" i="1"/>
  <c r="HE153" i="1"/>
  <c r="HD153" i="1"/>
  <c r="HC153" i="1"/>
  <c r="HB153" i="1"/>
  <c r="HA153" i="1"/>
  <c r="GT153" i="1"/>
  <c r="GR153" i="1"/>
  <c r="GS153" i="1" s="1"/>
  <c r="GP153" i="1"/>
  <c r="GQ153" i="1" s="1"/>
  <c r="GM153" i="1"/>
  <c r="GL153" i="1"/>
  <c r="GN153" i="1" s="1"/>
  <c r="GJ153" i="1"/>
  <c r="GG153" i="1"/>
  <c r="GK153" i="1" s="1"/>
  <c r="GV153" i="1" s="1"/>
  <c r="GW153" i="1" s="1"/>
  <c r="GD153" i="1"/>
  <c r="B153" i="1"/>
  <c r="A153" i="1"/>
  <c r="HI152" i="1"/>
  <c r="HH152" i="1"/>
  <c r="HG152" i="1"/>
  <c r="HE152" i="1"/>
  <c r="HD152" i="1"/>
  <c r="HC152" i="1"/>
  <c r="HB152" i="1"/>
  <c r="HA152" i="1"/>
  <c r="GT152" i="1"/>
  <c r="GS152" i="1"/>
  <c r="GR152" i="1"/>
  <c r="GQ152" i="1"/>
  <c r="GP152" i="1"/>
  <c r="GM152" i="1"/>
  <c r="GI152" i="1"/>
  <c r="GG152" i="1"/>
  <c r="GE152" i="1"/>
  <c r="GD152" i="1"/>
  <c r="GH152" i="1" s="1"/>
  <c r="B152" i="1"/>
  <c r="A152" i="1"/>
  <c r="HI151" i="1"/>
  <c r="HH151" i="1"/>
  <c r="HG151" i="1"/>
  <c r="HE151" i="1"/>
  <c r="HD151" i="1"/>
  <c r="HC151" i="1"/>
  <c r="HB151" i="1"/>
  <c r="HA151" i="1"/>
  <c r="GT151" i="1"/>
  <c r="GR151" i="1"/>
  <c r="GS151" i="1" s="1"/>
  <c r="GP151" i="1"/>
  <c r="GQ151" i="1" s="1"/>
  <c r="GM151" i="1"/>
  <c r="GL151" i="1"/>
  <c r="GN151" i="1" s="1"/>
  <c r="GJ151" i="1"/>
  <c r="GH151" i="1"/>
  <c r="GG151" i="1"/>
  <c r="GK151" i="1" s="1"/>
  <c r="GV151" i="1" s="1"/>
  <c r="GW151" i="1" s="1"/>
  <c r="GF151" i="1"/>
  <c r="GD151" i="1"/>
  <c r="B151" i="1"/>
  <c r="A151" i="1"/>
  <c r="HI150" i="1"/>
  <c r="HH150" i="1"/>
  <c r="HG150" i="1"/>
  <c r="HE150" i="1"/>
  <c r="HD150" i="1"/>
  <c r="HC150" i="1"/>
  <c r="HB150" i="1"/>
  <c r="HA150" i="1"/>
  <c r="GT150" i="1"/>
  <c r="GS150" i="1"/>
  <c r="GR150" i="1"/>
  <c r="GQ150" i="1"/>
  <c r="GP150" i="1"/>
  <c r="GM150" i="1"/>
  <c r="GI150" i="1"/>
  <c r="GG150" i="1"/>
  <c r="GE150" i="1"/>
  <c r="GD150" i="1"/>
  <c r="GH150" i="1" s="1"/>
  <c r="B150" i="1"/>
  <c r="A150" i="1"/>
  <c r="HI149" i="1"/>
  <c r="HH149" i="1"/>
  <c r="HG149" i="1"/>
  <c r="HE149" i="1"/>
  <c r="HD149" i="1"/>
  <c r="HC149" i="1"/>
  <c r="HB149" i="1"/>
  <c r="HA149" i="1"/>
  <c r="GT149" i="1"/>
  <c r="GR149" i="1"/>
  <c r="GS149" i="1" s="1"/>
  <c r="GP149" i="1"/>
  <c r="GQ149" i="1" s="1"/>
  <c r="GM149" i="1"/>
  <c r="GL149" i="1"/>
  <c r="GN149" i="1" s="1"/>
  <c r="GJ149" i="1"/>
  <c r="GG149" i="1"/>
  <c r="GK149" i="1" s="1"/>
  <c r="GV149" i="1" s="1"/>
  <c r="GW149" i="1" s="1"/>
  <c r="GD149" i="1"/>
  <c r="B149" i="1"/>
  <c r="A149" i="1"/>
  <c r="HI148" i="1"/>
  <c r="HH148" i="1"/>
  <c r="HG148" i="1"/>
  <c r="HE148" i="1"/>
  <c r="HD148" i="1"/>
  <c r="HC148" i="1"/>
  <c r="HB148" i="1"/>
  <c r="HA148" i="1"/>
  <c r="GT148" i="1"/>
  <c r="GS148" i="1"/>
  <c r="GR148" i="1"/>
  <c r="GQ148" i="1"/>
  <c r="GP148" i="1"/>
  <c r="GM148" i="1"/>
  <c r="GI148" i="1"/>
  <c r="GG148" i="1"/>
  <c r="GE148" i="1"/>
  <c r="GD148" i="1"/>
  <c r="GH148" i="1" s="1"/>
  <c r="B148" i="1"/>
  <c r="A148" i="1"/>
  <c r="HI147" i="1"/>
  <c r="HH147" i="1"/>
  <c r="HG147" i="1"/>
  <c r="HE147" i="1"/>
  <c r="HD147" i="1"/>
  <c r="HC147" i="1"/>
  <c r="HB147" i="1"/>
  <c r="HA147" i="1"/>
  <c r="GT147" i="1"/>
  <c r="GR147" i="1"/>
  <c r="GS147" i="1" s="1"/>
  <c r="GP147" i="1"/>
  <c r="GQ147" i="1" s="1"/>
  <c r="GM147" i="1"/>
  <c r="GL147" i="1"/>
  <c r="GN147" i="1" s="1"/>
  <c r="GJ147" i="1"/>
  <c r="GH147" i="1"/>
  <c r="GG147" i="1"/>
  <c r="GK147" i="1" s="1"/>
  <c r="GV147" i="1" s="1"/>
  <c r="GW147" i="1" s="1"/>
  <c r="GF147" i="1"/>
  <c r="GD147" i="1"/>
  <c r="B147" i="1"/>
  <c r="A147" i="1"/>
  <c r="HI146" i="1"/>
  <c r="HH146" i="1"/>
  <c r="HG146" i="1"/>
  <c r="HE146" i="1"/>
  <c r="HD146" i="1"/>
  <c r="HC146" i="1"/>
  <c r="HB146" i="1"/>
  <c r="HA146" i="1"/>
  <c r="GT146" i="1"/>
  <c r="GS146" i="1"/>
  <c r="GR146" i="1"/>
  <c r="GQ146" i="1"/>
  <c r="GP146" i="1"/>
  <c r="GM146" i="1"/>
  <c r="GI146" i="1"/>
  <c r="GG146" i="1"/>
  <c r="GE146" i="1"/>
  <c r="GD146" i="1"/>
  <c r="GH146" i="1" s="1"/>
  <c r="B146" i="1"/>
  <c r="A146" i="1"/>
  <c r="HI145" i="1"/>
  <c r="HH145" i="1"/>
  <c r="HG145" i="1"/>
  <c r="HE145" i="1"/>
  <c r="HD145" i="1"/>
  <c r="HC145" i="1"/>
  <c r="HB145" i="1"/>
  <c r="HA145" i="1"/>
  <c r="GT145" i="1"/>
  <c r="GR145" i="1"/>
  <c r="GS145" i="1" s="1"/>
  <c r="GP145" i="1"/>
  <c r="GQ145" i="1" s="1"/>
  <c r="GM145" i="1"/>
  <c r="GL145" i="1"/>
  <c r="GN145" i="1" s="1"/>
  <c r="GJ145" i="1"/>
  <c r="GG145" i="1"/>
  <c r="GK145" i="1" s="1"/>
  <c r="GV145" i="1" s="1"/>
  <c r="GW145" i="1" s="1"/>
  <c r="GD145" i="1"/>
  <c r="B145" i="1"/>
  <c r="A145" i="1"/>
  <c r="HI144" i="1"/>
  <c r="HH144" i="1"/>
  <c r="HG144" i="1"/>
  <c r="HE144" i="1"/>
  <c r="HD144" i="1"/>
  <c r="HC144" i="1"/>
  <c r="HB144" i="1"/>
  <c r="HA144" i="1"/>
  <c r="GT144" i="1"/>
  <c r="GS144" i="1"/>
  <c r="GR144" i="1"/>
  <c r="GQ144" i="1"/>
  <c r="GP144" i="1"/>
  <c r="GM144" i="1"/>
  <c r="GI144" i="1"/>
  <c r="GG144" i="1"/>
  <c r="GE144" i="1"/>
  <c r="GD144" i="1"/>
  <c r="GH144" i="1" s="1"/>
  <c r="B144" i="1"/>
  <c r="A144" i="1"/>
  <c r="HI143" i="1"/>
  <c r="HH143" i="1"/>
  <c r="HG143" i="1"/>
  <c r="HE143" i="1"/>
  <c r="HD143" i="1"/>
  <c r="HC143" i="1"/>
  <c r="HB143" i="1"/>
  <c r="HA143" i="1"/>
  <c r="GT143" i="1"/>
  <c r="GR143" i="1"/>
  <c r="GS143" i="1" s="1"/>
  <c r="GP143" i="1"/>
  <c r="GQ143" i="1" s="1"/>
  <c r="GM143" i="1"/>
  <c r="GL143" i="1"/>
  <c r="GN143" i="1" s="1"/>
  <c r="GJ143" i="1"/>
  <c r="GH143" i="1"/>
  <c r="GG143" i="1"/>
  <c r="GK143" i="1" s="1"/>
  <c r="GV143" i="1" s="1"/>
  <c r="GW143" i="1" s="1"/>
  <c r="GF143" i="1"/>
  <c r="GD143" i="1"/>
  <c r="B143" i="1"/>
  <c r="A143" i="1"/>
  <c r="HI142" i="1"/>
  <c r="HH142" i="1"/>
  <c r="HG142" i="1"/>
  <c r="HE142" i="1"/>
  <c r="HD142" i="1"/>
  <c r="HC142" i="1"/>
  <c r="HB142" i="1"/>
  <c r="HA142" i="1"/>
  <c r="GT142" i="1"/>
  <c r="GS142" i="1"/>
  <c r="GR142" i="1"/>
  <c r="GQ142" i="1"/>
  <c r="GP142" i="1"/>
  <c r="GM142" i="1"/>
  <c r="GI142" i="1"/>
  <c r="GG142" i="1"/>
  <c r="GE142" i="1"/>
  <c r="GD142" i="1"/>
  <c r="GH142" i="1" s="1"/>
  <c r="B142" i="1"/>
  <c r="A142" i="1"/>
  <c r="HI141" i="1"/>
  <c r="HH141" i="1"/>
  <c r="HG141" i="1"/>
  <c r="HE141" i="1"/>
  <c r="HD141" i="1"/>
  <c r="HC141" i="1"/>
  <c r="HB141" i="1"/>
  <c r="HA141" i="1"/>
  <c r="GT141" i="1"/>
  <c r="GR141" i="1"/>
  <c r="GS141" i="1" s="1"/>
  <c r="GP141" i="1"/>
  <c r="GQ141" i="1" s="1"/>
  <c r="GM141" i="1"/>
  <c r="GL141" i="1"/>
  <c r="GN141" i="1" s="1"/>
  <c r="GJ141" i="1"/>
  <c r="GG141" i="1"/>
  <c r="GK141" i="1" s="1"/>
  <c r="GV141" i="1" s="1"/>
  <c r="GW141" i="1" s="1"/>
  <c r="GD141" i="1"/>
  <c r="B141" i="1"/>
  <c r="A141" i="1"/>
  <c r="HI140" i="1"/>
  <c r="HH140" i="1"/>
  <c r="HG140" i="1"/>
  <c r="HE140" i="1"/>
  <c r="HD140" i="1"/>
  <c r="HC140" i="1"/>
  <c r="HB140" i="1"/>
  <c r="HA140" i="1"/>
  <c r="GT140" i="1"/>
  <c r="GS140" i="1"/>
  <c r="GR140" i="1"/>
  <c r="GQ140" i="1"/>
  <c r="GP140" i="1"/>
  <c r="GM140" i="1"/>
  <c r="GI140" i="1"/>
  <c r="GG140" i="1"/>
  <c r="GE140" i="1"/>
  <c r="GD140" i="1"/>
  <c r="GH140" i="1" s="1"/>
  <c r="B140" i="1"/>
  <c r="A140" i="1"/>
  <c r="HI139" i="1"/>
  <c r="HH139" i="1"/>
  <c r="HG139" i="1"/>
  <c r="HE139" i="1"/>
  <c r="HD139" i="1"/>
  <c r="HC139" i="1"/>
  <c r="HB139" i="1"/>
  <c r="HA139" i="1"/>
  <c r="GT139" i="1"/>
  <c r="GR139" i="1"/>
  <c r="GS139" i="1" s="1"/>
  <c r="GP139" i="1"/>
  <c r="GQ139" i="1" s="1"/>
  <c r="GM139" i="1"/>
  <c r="GL139" i="1"/>
  <c r="GN139" i="1" s="1"/>
  <c r="GJ139" i="1"/>
  <c r="GH139" i="1"/>
  <c r="GG139" i="1"/>
  <c r="GK139" i="1" s="1"/>
  <c r="GV139" i="1" s="1"/>
  <c r="GW139" i="1" s="1"/>
  <c r="GF139" i="1"/>
  <c r="GD139" i="1"/>
  <c r="B139" i="1"/>
  <c r="A139" i="1"/>
  <c r="HI138" i="1"/>
  <c r="HH138" i="1"/>
  <c r="HG138" i="1"/>
  <c r="HE138" i="1"/>
  <c r="HD138" i="1"/>
  <c r="HC138" i="1"/>
  <c r="HB138" i="1"/>
  <c r="HA138" i="1"/>
  <c r="GT138" i="1"/>
  <c r="GS138" i="1"/>
  <c r="GR138" i="1"/>
  <c r="GQ138" i="1"/>
  <c r="GP138" i="1"/>
  <c r="GM138" i="1"/>
  <c r="GI138" i="1"/>
  <c r="GG138" i="1"/>
  <c r="GE138" i="1"/>
  <c r="GD138" i="1"/>
  <c r="GH138" i="1" s="1"/>
  <c r="B138" i="1"/>
  <c r="A138" i="1"/>
  <c r="HI137" i="1"/>
  <c r="HH137" i="1"/>
  <c r="HG137" i="1"/>
  <c r="HE137" i="1"/>
  <c r="HD137" i="1"/>
  <c r="HC137" i="1"/>
  <c r="HB137" i="1"/>
  <c r="HA137" i="1"/>
  <c r="GT137" i="1"/>
  <c r="GR137" i="1"/>
  <c r="GS137" i="1" s="1"/>
  <c r="GP137" i="1"/>
  <c r="GQ137" i="1" s="1"/>
  <c r="GM137" i="1"/>
  <c r="GL137" i="1"/>
  <c r="GN137" i="1" s="1"/>
  <c r="GJ137" i="1"/>
  <c r="GG137" i="1"/>
  <c r="GK137" i="1" s="1"/>
  <c r="GV137" i="1" s="1"/>
  <c r="GW137" i="1" s="1"/>
  <c r="GD137" i="1"/>
  <c r="B137" i="1"/>
  <c r="A137" i="1"/>
  <c r="HI136" i="1"/>
  <c r="HH136" i="1"/>
  <c r="HG136" i="1"/>
  <c r="HE136" i="1"/>
  <c r="HD136" i="1"/>
  <c r="HC136" i="1"/>
  <c r="HB136" i="1"/>
  <c r="HA136" i="1"/>
  <c r="GT136" i="1"/>
  <c r="GS136" i="1"/>
  <c r="GR136" i="1"/>
  <c r="GQ136" i="1"/>
  <c r="GP136" i="1"/>
  <c r="GM136" i="1"/>
  <c r="GI136" i="1"/>
  <c r="GG136" i="1"/>
  <c r="GE136" i="1"/>
  <c r="GD136" i="1"/>
  <c r="GH136" i="1" s="1"/>
  <c r="B136" i="1"/>
  <c r="A136" i="1"/>
  <c r="HI135" i="1"/>
  <c r="HH135" i="1"/>
  <c r="HG135" i="1"/>
  <c r="HE135" i="1"/>
  <c r="HD135" i="1"/>
  <c r="HC135" i="1"/>
  <c r="HB135" i="1"/>
  <c r="HA135" i="1"/>
  <c r="GT135" i="1"/>
  <c r="GR135" i="1"/>
  <c r="GS135" i="1" s="1"/>
  <c r="GP135" i="1"/>
  <c r="GQ135" i="1" s="1"/>
  <c r="GM135" i="1"/>
  <c r="GL135" i="1"/>
  <c r="GN135" i="1" s="1"/>
  <c r="GJ135" i="1"/>
  <c r="GH135" i="1"/>
  <c r="GG135" i="1"/>
  <c r="GK135" i="1" s="1"/>
  <c r="GV135" i="1" s="1"/>
  <c r="GW135" i="1" s="1"/>
  <c r="GF135" i="1"/>
  <c r="GD135" i="1"/>
  <c r="B135" i="1"/>
  <c r="A135" i="1"/>
  <c r="HI134" i="1"/>
  <c r="HH134" i="1"/>
  <c r="HG134" i="1"/>
  <c r="HE134" i="1"/>
  <c r="HD134" i="1"/>
  <c r="HC134" i="1"/>
  <c r="HB134" i="1"/>
  <c r="HA134" i="1"/>
  <c r="GT134" i="1"/>
  <c r="GS134" i="1"/>
  <c r="GR134" i="1"/>
  <c r="GQ134" i="1"/>
  <c r="GP134" i="1"/>
  <c r="GM134" i="1"/>
  <c r="GI134" i="1"/>
  <c r="GG134" i="1"/>
  <c r="GE134" i="1"/>
  <c r="GD134" i="1"/>
  <c r="GH134" i="1" s="1"/>
  <c r="B134" i="1"/>
  <c r="A134" i="1"/>
  <c r="HI133" i="1"/>
  <c r="HH133" i="1"/>
  <c r="HG133" i="1"/>
  <c r="HE133" i="1"/>
  <c r="HD133" i="1"/>
  <c r="HC133" i="1"/>
  <c r="HB133" i="1"/>
  <c r="HA133" i="1"/>
  <c r="GT133" i="1"/>
  <c r="GR133" i="1"/>
  <c r="GS133" i="1" s="1"/>
  <c r="GP133" i="1"/>
  <c r="GQ133" i="1" s="1"/>
  <c r="GM133" i="1"/>
  <c r="GL133" i="1"/>
  <c r="GN133" i="1" s="1"/>
  <c r="GJ133" i="1"/>
  <c r="GG133" i="1"/>
  <c r="GK133" i="1" s="1"/>
  <c r="GV133" i="1" s="1"/>
  <c r="GW133" i="1" s="1"/>
  <c r="GD133" i="1"/>
  <c r="B133" i="1"/>
  <c r="A133" i="1"/>
  <c r="HI132" i="1"/>
  <c r="HH132" i="1"/>
  <c r="HG132" i="1"/>
  <c r="HE132" i="1"/>
  <c r="HD132" i="1"/>
  <c r="HC132" i="1"/>
  <c r="HB132" i="1"/>
  <c r="HA132" i="1"/>
  <c r="GT132" i="1"/>
  <c r="GS132" i="1"/>
  <c r="GR132" i="1"/>
  <c r="GQ132" i="1"/>
  <c r="GP132" i="1"/>
  <c r="GM132" i="1"/>
  <c r="GI132" i="1"/>
  <c r="GG132" i="1"/>
  <c r="GE132" i="1"/>
  <c r="GD132" i="1"/>
  <c r="GH132" i="1" s="1"/>
  <c r="B132" i="1"/>
  <c r="A132" i="1"/>
  <c r="HI131" i="1"/>
  <c r="HH131" i="1"/>
  <c r="HG131" i="1"/>
  <c r="HE131" i="1"/>
  <c r="HD131" i="1"/>
  <c r="HC131" i="1"/>
  <c r="HB131" i="1"/>
  <c r="HA131" i="1"/>
  <c r="GT131" i="1"/>
  <c r="GR131" i="1"/>
  <c r="GS131" i="1" s="1"/>
  <c r="GP131" i="1"/>
  <c r="GQ131" i="1" s="1"/>
  <c r="GM131" i="1"/>
  <c r="GL131" i="1"/>
  <c r="GN131" i="1" s="1"/>
  <c r="GJ131" i="1"/>
  <c r="GH131" i="1"/>
  <c r="GG131" i="1"/>
  <c r="GK131" i="1" s="1"/>
  <c r="GV131" i="1" s="1"/>
  <c r="GW131" i="1" s="1"/>
  <c r="GF131" i="1"/>
  <c r="GD131" i="1"/>
  <c r="B131" i="1"/>
  <c r="A131" i="1"/>
  <c r="HI130" i="1"/>
  <c r="HH130" i="1"/>
  <c r="HG130" i="1"/>
  <c r="HE130" i="1"/>
  <c r="HD130" i="1"/>
  <c r="HC130" i="1"/>
  <c r="HB130" i="1"/>
  <c r="HA130" i="1"/>
  <c r="GT130" i="1"/>
  <c r="GS130" i="1"/>
  <c r="GR130" i="1"/>
  <c r="GQ130" i="1"/>
  <c r="GP130" i="1"/>
  <c r="GM130" i="1"/>
  <c r="GI130" i="1"/>
  <c r="GG130" i="1"/>
  <c r="GE130" i="1"/>
  <c r="GD130" i="1"/>
  <c r="GH130" i="1" s="1"/>
  <c r="B130" i="1"/>
  <c r="A130" i="1"/>
  <c r="HI129" i="1"/>
  <c r="HH129" i="1"/>
  <c r="HG129" i="1"/>
  <c r="HE129" i="1"/>
  <c r="HD129" i="1"/>
  <c r="HC129" i="1"/>
  <c r="HB129" i="1"/>
  <c r="HA129" i="1"/>
  <c r="GT129" i="1"/>
  <c r="GR129" i="1"/>
  <c r="GS129" i="1" s="1"/>
  <c r="GP129" i="1"/>
  <c r="GQ129" i="1" s="1"/>
  <c r="GM129" i="1"/>
  <c r="GL129" i="1"/>
  <c r="GN129" i="1" s="1"/>
  <c r="GJ129" i="1"/>
  <c r="GG129" i="1"/>
  <c r="GK129" i="1" s="1"/>
  <c r="GV129" i="1" s="1"/>
  <c r="GW129" i="1" s="1"/>
  <c r="GD129" i="1"/>
  <c r="B129" i="1"/>
  <c r="A129" i="1"/>
  <c r="HI128" i="1"/>
  <c r="HH128" i="1"/>
  <c r="HG128" i="1"/>
  <c r="HE128" i="1"/>
  <c r="HD128" i="1"/>
  <c r="HC128" i="1"/>
  <c r="HB128" i="1"/>
  <c r="HA128" i="1"/>
  <c r="GT128" i="1"/>
  <c r="GS128" i="1"/>
  <c r="GR128" i="1"/>
  <c r="GQ128" i="1"/>
  <c r="GP128" i="1"/>
  <c r="GM128" i="1"/>
  <c r="GI128" i="1"/>
  <c r="GG128" i="1"/>
  <c r="GE128" i="1"/>
  <c r="GD128" i="1"/>
  <c r="GH128" i="1" s="1"/>
  <c r="B128" i="1"/>
  <c r="A128" i="1"/>
  <c r="HI127" i="1"/>
  <c r="HH127" i="1"/>
  <c r="HG127" i="1"/>
  <c r="HE127" i="1"/>
  <c r="HD127" i="1"/>
  <c r="HC127" i="1"/>
  <c r="HB127" i="1"/>
  <c r="HA127" i="1"/>
  <c r="GT127" i="1"/>
  <c r="GR127" i="1"/>
  <c r="GS127" i="1" s="1"/>
  <c r="GP127" i="1"/>
  <c r="GQ127" i="1" s="1"/>
  <c r="GM127" i="1"/>
  <c r="GL127" i="1"/>
  <c r="GN127" i="1" s="1"/>
  <c r="GJ127" i="1"/>
  <c r="GH127" i="1"/>
  <c r="GG127" i="1"/>
  <c r="GK127" i="1" s="1"/>
  <c r="GV127" i="1" s="1"/>
  <c r="GW127" i="1" s="1"/>
  <c r="GF127" i="1"/>
  <c r="GD127" i="1"/>
  <c r="B127" i="1"/>
  <c r="A127" i="1"/>
  <c r="HI126" i="1"/>
  <c r="HH126" i="1"/>
  <c r="HG126" i="1"/>
  <c r="HE126" i="1"/>
  <c r="HD126" i="1"/>
  <c r="HC126" i="1"/>
  <c r="HB126" i="1"/>
  <c r="HA126" i="1"/>
  <c r="GT126" i="1"/>
  <c r="GS126" i="1"/>
  <c r="GR126" i="1"/>
  <c r="GQ126" i="1"/>
  <c r="GP126" i="1"/>
  <c r="GM126" i="1"/>
  <c r="GI126" i="1"/>
  <c r="GG126" i="1"/>
  <c r="GE126" i="1"/>
  <c r="GD126" i="1"/>
  <c r="GH126" i="1" s="1"/>
  <c r="B126" i="1"/>
  <c r="A126" i="1"/>
  <c r="HI125" i="1"/>
  <c r="HH125" i="1"/>
  <c r="HG125" i="1"/>
  <c r="HE125" i="1"/>
  <c r="HD125" i="1"/>
  <c r="HC125" i="1"/>
  <c r="HB125" i="1"/>
  <c r="HA125" i="1"/>
  <c r="GT125" i="1"/>
  <c r="GR125" i="1"/>
  <c r="GS125" i="1" s="1"/>
  <c r="GP125" i="1"/>
  <c r="GQ125" i="1" s="1"/>
  <c r="GM125" i="1"/>
  <c r="GL125" i="1"/>
  <c r="GN125" i="1" s="1"/>
  <c r="GJ125" i="1"/>
  <c r="GG125" i="1"/>
  <c r="GK125" i="1" s="1"/>
  <c r="GV125" i="1" s="1"/>
  <c r="GW125" i="1" s="1"/>
  <c r="GD125" i="1"/>
  <c r="B125" i="1"/>
  <c r="A125" i="1"/>
  <c r="HI124" i="1"/>
  <c r="HH124" i="1"/>
  <c r="HG124" i="1"/>
  <c r="HE124" i="1"/>
  <c r="HD124" i="1"/>
  <c r="HC124" i="1"/>
  <c r="HB124" i="1"/>
  <c r="HA124" i="1"/>
  <c r="GT124" i="1"/>
  <c r="GS124" i="1"/>
  <c r="GR124" i="1"/>
  <c r="GQ124" i="1"/>
  <c r="GP124" i="1"/>
  <c r="GM124" i="1"/>
  <c r="GI124" i="1"/>
  <c r="GG124" i="1"/>
  <c r="GE124" i="1"/>
  <c r="GD124" i="1"/>
  <c r="GH124" i="1" s="1"/>
  <c r="B124" i="1"/>
  <c r="A124" i="1"/>
  <c r="HI123" i="1"/>
  <c r="HH123" i="1"/>
  <c r="HG123" i="1"/>
  <c r="HE123" i="1"/>
  <c r="HD123" i="1"/>
  <c r="HC123" i="1"/>
  <c r="HB123" i="1"/>
  <c r="HA123" i="1"/>
  <c r="GT123" i="1"/>
  <c r="GR123" i="1"/>
  <c r="GS123" i="1" s="1"/>
  <c r="GP123" i="1"/>
  <c r="GQ123" i="1" s="1"/>
  <c r="GM123" i="1"/>
  <c r="GL123" i="1"/>
  <c r="GN123" i="1" s="1"/>
  <c r="GJ123" i="1"/>
  <c r="GH123" i="1"/>
  <c r="GG123" i="1"/>
  <c r="GK123" i="1" s="1"/>
  <c r="GV123" i="1" s="1"/>
  <c r="GW123" i="1" s="1"/>
  <c r="GF123" i="1"/>
  <c r="GD123" i="1"/>
  <c r="B123" i="1"/>
  <c r="A123" i="1"/>
  <c r="HI122" i="1"/>
  <c r="HH122" i="1"/>
  <c r="HG122" i="1"/>
  <c r="HE122" i="1"/>
  <c r="HD122" i="1"/>
  <c r="HC122" i="1"/>
  <c r="HB122" i="1"/>
  <c r="HA122" i="1"/>
  <c r="GT122" i="1"/>
  <c r="GS122" i="1"/>
  <c r="GR122" i="1"/>
  <c r="GQ122" i="1"/>
  <c r="GP122" i="1"/>
  <c r="GM122" i="1"/>
  <c r="GI122" i="1"/>
  <c r="GG122" i="1"/>
  <c r="GE122" i="1"/>
  <c r="GD122" i="1"/>
  <c r="GH122" i="1" s="1"/>
  <c r="B122" i="1"/>
  <c r="A122" i="1"/>
  <c r="HI121" i="1"/>
  <c r="HH121" i="1"/>
  <c r="HG121" i="1"/>
  <c r="HE121" i="1"/>
  <c r="HD121" i="1"/>
  <c r="HC121" i="1"/>
  <c r="HB121" i="1"/>
  <c r="HA121" i="1"/>
  <c r="GT121" i="1"/>
  <c r="GR121" i="1"/>
  <c r="GS121" i="1" s="1"/>
  <c r="GP121" i="1"/>
  <c r="GQ121" i="1" s="1"/>
  <c r="GM121" i="1"/>
  <c r="GL121" i="1"/>
  <c r="GN121" i="1" s="1"/>
  <c r="GJ121" i="1"/>
  <c r="GG121" i="1"/>
  <c r="GK121" i="1" s="1"/>
  <c r="GV121" i="1" s="1"/>
  <c r="GW121" i="1" s="1"/>
  <c r="GD121" i="1"/>
  <c r="B121" i="1"/>
  <c r="A121" i="1"/>
  <c r="HI120" i="1"/>
  <c r="HH120" i="1"/>
  <c r="HG120" i="1"/>
  <c r="HE120" i="1"/>
  <c r="HD120" i="1"/>
  <c r="HC120" i="1"/>
  <c r="HB120" i="1"/>
  <c r="HA120" i="1"/>
  <c r="GT120" i="1"/>
  <c r="GS120" i="1"/>
  <c r="GR120" i="1"/>
  <c r="GQ120" i="1"/>
  <c r="GP120" i="1"/>
  <c r="GM120" i="1"/>
  <c r="GI120" i="1"/>
  <c r="GG120" i="1"/>
  <c r="GE120" i="1"/>
  <c r="GD120" i="1"/>
  <c r="GH120" i="1" s="1"/>
  <c r="B120" i="1"/>
  <c r="A120" i="1"/>
  <c r="HI119" i="1"/>
  <c r="HH119" i="1"/>
  <c r="HG119" i="1"/>
  <c r="HE119" i="1"/>
  <c r="HD119" i="1"/>
  <c r="HC119" i="1"/>
  <c r="HB119" i="1"/>
  <c r="HA119" i="1"/>
  <c r="GT119" i="1"/>
  <c r="GR119" i="1"/>
  <c r="GS119" i="1" s="1"/>
  <c r="GP119" i="1"/>
  <c r="GQ119" i="1" s="1"/>
  <c r="GM119" i="1"/>
  <c r="GL119" i="1"/>
  <c r="GN119" i="1" s="1"/>
  <c r="GJ119" i="1"/>
  <c r="GH119" i="1"/>
  <c r="GG119" i="1"/>
  <c r="GK119" i="1" s="1"/>
  <c r="GV119" i="1" s="1"/>
  <c r="GW119" i="1" s="1"/>
  <c r="GF119" i="1"/>
  <c r="GD119" i="1"/>
  <c r="B119" i="1"/>
  <c r="A119" i="1"/>
  <c r="HI118" i="1"/>
  <c r="HH118" i="1"/>
  <c r="HG118" i="1"/>
  <c r="HE118" i="1"/>
  <c r="HD118" i="1"/>
  <c r="HC118" i="1"/>
  <c r="HB118" i="1"/>
  <c r="HA118" i="1"/>
  <c r="GT118" i="1"/>
  <c r="GS118" i="1"/>
  <c r="GR118" i="1"/>
  <c r="GQ118" i="1"/>
  <c r="GP118" i="1"/>
  <c r="GM118" i="1"/>
  <c r="GI118" i="1"/>
  <c r="GG118" i="1"/>
  <c r="GE118" i="1"/>
  <c r="GD118" i="1"/>
  <c r="GH118" i="1" s="1"/>
  <c r="B118" i="1"/>
  <c r="A118" i="1"/>
  <c r="HI117" i="1"/>
  <c r="HH117" i="1"/>
  <c r="HG117" i="1"/>
  <c r="HE117" i="1"/>
  <c r="HD117" i="1"/>
  <c r="HC117" i="1"/>
  <c r="HB117" i="1"/>
  <c r="HA117" i="1"/>
  <c r="GT117" i="1"/>
  <c r="GR117" i="1"/>
  <c r="GS117" i="1" s="1"/>
  <c r="GP117" i="1"/>
  <c r="GQ117" i="1" s="1"/>
  <c r="GM117" i="1"/>
  <c r="GL117" i="1"/>
  <c r="GN117" i="1" s="1"/>
  <c r="GJ117" i="1"/>
  <c r="GG117" i="1"/>
  <c r="GK117" i="1" s="1"/>
  <c r="GV117" i="1" s="1"/>
  <c r="GW117" i="1" s="1"/>
  <c r="GD117" i="1"/>
  <c r="B117" i="1"/>
  <c r="A117" i="1"/>
  <c r="HI116" i="1"/>
  <c r="HH116" i="1"/>
  <c r="HG116" i="1"/>
  <c r="HE116" i="1"/>
  <c r="HD116" i="1"/>
  <c r="HC116" i="1"/>
  <c r="HB116" i="1"/>
  <c r="HA116" i="1"/>
  <c r="GT116" i="1"/>
  <c r="GS116" i="1"/>
  <c r="GR116" i="1"/>
  <c r="GQ116" i="1"/>
  <c r="GP116" i="1"/>
  <c r="GM116" i="1"/>
  <c r="GI116" i="1"/>
  <c r="GG116" i="1"/>
  <c r="GE116" i="1"/>
  <c r="GD116" i="1"/>
  <c r="GH116" i="1" s="1"/>
  <c r="B116" i="1"/>
  <c r="A116" i="1"/>
  <c r="HI115" i="1"/>
  <c r="HH115" i="1"/>
  <c r="HG115" i="1"/>
  <c r="HE115" i="1"/>
  <c r="HD115" i="1"/>
  <c r="HC115" i="1"/>
  <c r="HB115" i="1"/>
  <c r="HA115" i="1"/>
  <c r="GT115" i="1"/>
  <c r="GR115" i="1"/>
  <c r="GS115" i="1" s="1"/>
  <c r="GP115" i="1"/>
  <c r="GQ115" i="1" s="1"/>
  <c r="GM115" i="1"/>
  <c r="GL115" i="1"/>
  <c r="GN115" i="1" s="1"/>
  <c r="GJ115" i="1"/>
  <c r="GH115" i="1"/>
  <c r="GG115" i="1"/>
  <c r="GK115" i="1" s="1"/>
  <c r="GV115" i="1" s="1"/>
  <c r="GW115" i="1" s="1"/>
  <c r="GF115" i="1"/>
  <c r="GD115" i="1"/>
  <c r="B115" i="1"/>
  <c r="A115" i="1"/>
  <c r="HI114" i="1"/>
  <c r="HH114" i="1"/>
  <c r="HG114" i="1"/>
  <c r="HE114" i="1"/>
  <c r="HD114" i="1"/>
  <c r="HC114" i="1"/>
  <c r="HB114" i="1"/>
  <c r="HA114" i="1"/>
  <c r="GT114" i="1"/>
  <c r="GS114" i="1"/>
  <c r="GR114" i="1"/>
  <c r="GQ114" i="1"/>
  <c r="GP114" i="1"/>
  <c r="GM114" i="1"/>
  <c r="GI114" i="1"/>
  <c r="GG114" i="1"/>
  <c r="GE114" i="1"/>
  <c r="GD114" i="1"/>
  <c r="GH114" i="1" s="1"/>
  <c r="B114" i="1"/>
  <c r="A114" i="1"/>
  <c r="HI113" i="1"/>
  <c r="HH113" i="1"/>
  <c r="HG113" i="1"/>
  <c r="HE113" i="1"/>
  <c r="HD113" i="1"/>
  <c r="HC113" i="1"/>
  <c r="HB113" i="1"/>
  <c r="HA113" i="1"/>
  <c r="GT113" i="1"/>
  <c r="GR113" i="1"/>
  <c r="GS113" i="1" s="1"/>
  <c r="GP113" i="1"/>
  <c r="GQ113" i="1" s="1"/>
  <c r="GM113" i="1"/>
  <c r="GL113" i="1"/>
  <c r="GN113" i="1" s="1"/>
  <c r="GJ113" i="1"/>
  <c r="GG113" i="1"/>
  <c r="GK113" i="1" s="1"/>
  <c r="GV113" i="1" s="1"/>
  <c r="GW113" i="1" s="1"/>
  <c r="GD113" i="1"/>
  <c r="B113" i="1"/>
  <c r="A113" i="1"/>
  <c r="HI112" i="1"/>
  <c r="HH112" i="1"/>
  <c r="HG112" i="1"/>
  <c r="HE112" i="1"/>
  <c r="HD112" i="1"/>
  <c r="HC112" i="1"/>
  <c r="HB112" i="1"/>
  <c r="HA112" i="1"/>
  <c r="GT112" i="1"/>
  <c r="GS112" i="1"/>
  <c r="GR112" i="1"/>
  <c r="GQ112" i="1"/>
  <c r="GP112" i="1"/>
  <c r="GM112" i="1"/>
  <c r="GI112" i="1"/>
  <c r="GG112" i="1"/>
  <c r="GE112" i="1"/>
  <c r="GD112" i="1"/>
  <c r="GH112" i="1" s="1"/>
  <c r="B112" i="1"/>
  <c r="A112" i="1"/>
  <c r="HI111" i="1"/>
  <c r="HH111" i="1"/>
  <c r="HG111" i="1"/>
  <c r="HE111" i="1"/>
  <c r="HD111" i="1"/>
  <c r="HC111" i="1"/>
  <c r="HB111" i="1"/>
  <c r="HA111" i="1"/>
  <c r="GT111" i="1"/>
  <c r="GR111" i="1"/>
  <c r="GS111" i="1" s="1"/>
  <c r="GP111" i="1"/>
  <c r="GQ111" i="1" s="1"/>
  <c r="GM111" i="1"/>
  <c r="GL111" i="1"/>
  <c r="GN111" i="1" s="1"/>
  <c r="GJ111" i="1"/>
  <c r="GH111" i="1"/>
  <c r="GG111" i="1"/>
  <c r="GK111" i="1" s="1"/>
  <c r="GV111" i="1" s="1"/>
  <c r="GW111" i="1" s="1"/>
  <c r="GF111" i="1"/>
  <c r="GD111" i="1"/>
  <c r="B111" i="1"/>
  <c r="A111" i="1"/>
  <c r="HI110" i="1"/>
  <c r="HH110" i="1"/>
  <c r="HG110" i="1"/>
  <c r="HE110" i="1"/>
  <c r="HD110" i="1"/>
  <c r="HC110" i="1"/>
  <c r="HB110" i="1"/>
  <c r="HA110" i="1"/>
  <c r="GT110" i="1"/>
  <c r="GS110" i="1"/>
  <c r="GR110" i="1"/>
  <c r="GQ110" i="1"/>
  <c r="GP110" i="1"/>
  <c r="GM110" i="1"/>
  <c r="GI110" i="1"/>
  <c r="GG110" i="1"/>
  <c r="GE110" i="1"/>
  <c r="GD110" i="1"/>
  <c r="GH110" i="1" s="1"/>
  <c r="B110" i="1"/>
  <c r="A110" i="1"/>
  <c r="HI109" i="1"/>
  <c r="HH109" i="1"/>
  <c r="HG109" i="1"/>
  <c r="HE109" i="1"/>
  <c r="HD109" i="1"/>
  <c r="HC109" i="1"/>
  <c r="HB109" i="1"/>
  <c r="HA109" i="1"/>
  <c r="GT109" i="1"/>
  <c r="GR109" i="1"/>
  <c r="GS109" i="1" s="1"/>
  <c r="GP109" i="1"/>
  <c r="GQ109" i="1" s="1"/>
  <c r="GM109" i="1"/>
  <c r="GL109" i="1"/>
  <c r="GN109" i="1" s="1"/>
  <c r="GJ109" i="1"/>
  <c r="GG109" i="1"/>
  <c r="GK109" i="1" s="1"/>
  <c r="GV109" i="1" s="1"/>
  <c r="GW109" i="1" s="1"/>
  <c r="GD109" i="1"/>
  <c r="B109" i="1"/>
  <c r="A109" i="1"/>
  <c r="HI108" i="1"/>
  <c r="HH108" i="1"/>
  <c r="HG108" i="1"/>
  <c r="HE108" i="1"/>
  <c r="HD108" i="1"/>
  <c r="HC108" i="1"/>
  <c r="HB108" i="1"/>
  <c r="HA108" i="1"/>
  <c r="GT108" i="1"/>
  <c r="GS108" i="1"/>
  <c r="GR108" i="1"/>
  <c r="GQ108" i="1"/>
  <c r="GP108" i="1"/>
  <c r="GM108" i="1"/>
  <c r="GI108" i="1"/>
  <c r="GG108" i="1"/>
  <c r="GE108" i="1"/>
  <c r="GD108" i="1"/>
  <c r="GH108" i="1" s="1"/>
  <c r="B108" i="1"/>
  <c r="A108" i="1"/>
  <c r="HI107" i="1"/>
  <c r="HH107" i="1"/>
  <c r="HG107" i="1"/>
  <c r="HE107" i="1"/>
  <c r="HD107" i="1"/>
  <c r="HC107" i="1"/>
  <c r="HB107" i="1"/>
  <c r="HA107" i="1"/>
  <c r="GT107" i="1"/>
  <c r="GR107" i="1"/>
  <c r="GS107" i="1" s="1"/>
  <c r="GP107" i="1"/>
  <c r="GQ107" i="1" s="1"/>
  <c r="GM107" i="1"/>
  <c r="GL107" i="1"/>
  <c r="GN107" i="1" s="1"/>
  <c r="GJ107" i="1"/>
  <c r="GH107" i="1"/>
  <c r="GG107" i="1"/>
  <c r="GK107" i="1" s="1"/>
  <c r="GV107" i="1" s="1"/>
  <c r="GW107" i="1" s="1"/>
  <c r="GF107" i="1"/>
  <c r="GD107" i="1"/>
  <c r="B107" i="1"/>
  <c r="A107" i="1"/>
  <c r="HI106" i="1"/>
  <c r="HH106" i="1"/>
  <c r="HG106" i="1"/>
  <c r="HE106" i="1"/>
  <c r="HD106" i="1"/>
  <c r="HC106" i="1"/>
  <c r="HB106" i="1"/>
  <c r="HA106" i="1"/>
  <c r="GT106" i="1"/>
  <c r="GS106" i="1"/>
  <c r="GR106" i="1"/>
  <c r="GQ106" i="1"/>
  <c r="GP106" i="1"/>
  <c r="GM106" i="1"/>
  <c r="GI106" i="1"/>
  <c r="GG106" i="1"/>
  <c r="GE106" i="1"/>
  <c r="GD106" i="1"/>
  <c r="GH106" i="1" s="1"/>
  <c r="I106" i="1"/>
  <c r="B106" i="1"/>
  <c r="A106" i="1"/>
  <c r="HI105" i="1"/>
  <c r="HH105" i="1"/>
  <c r="HG105" i="1"/>
  <c r="HE105" i="1"/>
  <c r="HD105" i="1"/>
  <c r="HC105" i="1"/>
  <c r="HB105" i="1"/>
  <c r="HA105" i="1"/>
  <c r="GT105" i="1"/>
  <c r="GR105" i="1"/>
  <c r="GS105" i="1" s="1"/>
  <c r="GP105" i="1"/>
  <c r="GQ105" i="1" s="1"/>
  <c r="GM105" i="1"/>
  <c r="GL105" i="1"/>
  <c r="GN105" i="1" s="1"/>
  <c r="GJ105" i="1"/>
  <c r="GG105" i="1"/>
  <c r="GK105" i="1" s="1"/>
  <c r="GV105" i="1" s="1"/>
  <c r="GW105" i="1" s="1"/>
  <c r="GY105" i="1" s="1"/>
  <c r="GD105" i="1"/>
  <c r="H105" i="1"/>
  <c r="B105" i="1"/>
  <c r="A105" i="1"/>
  <c r="HI104" i="1"/>
  <c r="HH104" i="1"/>
  <c r="HG104" i="1"/>
  <c r="HE104" i="1"/>
  <c r="HD104" i="1"/>
  <c r="HC104" i="1"/>
  <c r="HB104" i="1"/>
  <c r="HA104" i="1"/>
  <c r="GT104" i="1"/>
  <c r="GS104" i="1"/>
  <c r="GR104" i="1"/>
  <c r="GQ104" i="1"/>
  <c r="GP104" i="1"/>
  <c r="GM104" i="1"/>
  <c r="GI104" i="1"/>
  <c r="GG104" i="1"/>
  <c r="GE104" i="1"/>
  <c r="GD104" i="1"/>
  <c r="GH104" i="1" s="1"/>
  <c r="K104" i="1"/>
  <c r="B104" i="1"/>
  <c r="A104" i="1"/>
  <c r="HI103" i="1"/>
  <c r="HH103" i="1"/>
  <c r="HG103" i="1"/>
  <c r="HE103" i="1"/>
  <c r="HD103" i="1"/>
  <c r="HC103" i="1"/>
  <c r="HB103" i="1"/>
  <c r="HA103" i="1"/>
  <c r="GT103" i="1"/>
  <c r="GR103" i="1"/>
  <c r="GS103" i="1" s="1"/>
  <c r="GP103" i="1"/>
  <c r="GQ103" i="1" s="1"/>
  <c r="GM103" i="1"/>
  <c r="GL103" i="1"/>
  <c r="GN103" i="1" s="1"/>
  <c r="GJ103" i="1"/>
  <c r="GH103" i="1"/>
  <c r="GG103" i="1"/>
  <c r="GK103" i="1" s="1"/>
  <c r="GV103" i="1" s="1"/>
  <c r="GW103" i="1" s="1"/>
  <c r="GF103" i="1"/>
  <c r="GD103" i="1"/>
  <c r="J103" i="1"/>
  <c r="B103" i="1"/>
  <c r="A103" i="1"/>
  <c r="HI102" i="1"/>
  <c r="HH102" i="1"/>
  <c r="HG102" i="1"/>
  <c r="HE102" i="1"/>
  <c r="HD102" i="1"/>
  <c r="HC102" i="1"/>
  <c r="HB102" i="1"/>
  <c r="HA102" i="1"/>
  <c r="GT102" i="1"/>
  <c r="GS102" i="1"/>
  <c r="GR102" i="1"/>
  <c r="GQ102" i="1"/>
  <c r="GP102" i="1"/>
  <c r="GM102" i="1"/>
  <c r="GI102" i="1"/>
  <c r="GG102" i="1"/>
  <c r="GE102" i="1"/>
  <c r="GD102" i="1"/>
  <c r="GH102" i="1" s="1"/>
  <c r="M102" i="1"/>
  <c r="E102" i="1"/>
  <c r="B102" i="1"/>
  <c r="A102" i="1"/>
  <c r="HI101" i="1"/>
  <c r="HH101" i="1"/>
  <c r="HG101" i="1"/>
  <c r="HE101" i="1"/>
  <c r="HD101" i="1"/>
  <c r="HC101" i="1"/>
  <c r="HB101" i="1"/>
  <c r="HA101" i="1"/>
  <c r="GT101" i="1"/>
  <c r="GR101" i="1"/>
  <c r="GS101" i="1" s="1"/>
  <c r="GP101" i="1"/>
  <c r="GQ101" i="1" s="1"/>
  <c r="GM101" i="1"/>
  <c r="GJ101" i="1"/>
  <c r="GG101" i="1"/>
  <c r="GK101" i="1" s="1"/>
  <c r="GV101" i="1" s="1"/>
  <c r="GW101" i="1" s="1"/>
  <c r="GD101" i="1"/>
  <c r="L101" i="1"/>
  <c r="H101" i="1"/>
  <c r="D101" i="1"/>
  <c r="B101" i="1"/>
  <c r="A101" i="1"/>
  <c r="HI100" i="1"/>
  <c r="HH100" i="1"/>
  <c r="HG100" i="1"/>
  <c r="HE100" i="1"/>
  <c r="HD100" i="1"/>
  <c r="HC100" i="1"/>
  <c r="HB100" i="1"/>
  <c r="HA100" i="1"/>
  <c r="GT100" i="1"/>
  <c r="GS100" i="1"/>
  <c r="GR100" i="1"/>
  <c r="GQ100" i="1"/>
  <c r="GP100" i="1"/>
  <c r="GM100" i="1"/>
  <c r="GI100" i="1"/>
  <c r="GG100" i="1"/>
  <c r="GE100" i="1"/>
  <c r="GD100" i="1"/>
  <c r="GH100" i="1" s="1"/>
  <c r="K100" i="1"/>
  <c r="G100" i="1"/>
  <c r="B100" i="1"/>
  <c r="A100" i="1"/>
  <c r="HI99" i="1"/>
  <c r="HH99" i="1"/>
  <c r="HG99" i="1"/>
  <c r="HE99" i="1"/>
  <c r="HD99" i="1"/>
  <c r="HC99" i="1"/>
  <c r="HB99" i="1"/>
  <c r="HA99" i="1"/>
  <c r="GT99" i="1"/>
  <c r="GR99" i="1"/>
  <c r="GS99" i="1" s="1"/>
  <c r="GP99" i="1"/>
  <c r="GQ99" i="1" s="1"/>
  <c r="GM99" i="1"/>
  <c r="GL99" i="1"/>
  <c r="GN99" i="1" s="1"/>
  <c r="GJ99" i="1"/>
  <c r="GH99" i="1"/>
  <c r="GG99" i="1"/>
  <c r="GK99" i="1" s="1"/>
  <c r="GV99" i="1" s="1"/>
  <c r="GW99" i="1" s="1"/>
  <c r="GF99" i="1"/>
  <c r="GD99" i="1"/>
  <c r="J99" i="1"/>
  <c r="F99" i="1"/>
  <c r="B99" i="1"/>
  <c r="A99" i="1"/>
  <c r="HI98" i="1"/>
  <c r="HH98" i="1"/>
  <c r="HG98" i="1"/>
  <c r="HE98" i="1"/>
  <c r="HD98" i="1"/>
  <c r="HC98" i="1"/>
  <c r="HB98" i="1"/>
  <c r="HA98" i="1"/>
  <c r="GT98" i="1"/>
  <c r="GS98" i="1"/>
  <c r="GR98" i="1"/>
  <c r="GQ98" i="1"/>
  <c r="GP98" i="1"/>
  <c r="GM98" i="1"/>
  <c r="GI98" i="1"/>
  <c r="GG98" i="1"/>
  <c r="GE98" i="1"/>
  <c r="GD98" i="1"/>
  <c r="GH98" i="1" s="1"/>
  <c r="M98" i="1"/>
  <c r="I98" i="1"/>
  <c r="E98" i="1"/>
  <c r="B98" i="1"/>
  <c r="A98" i="1"/>
  <c r="HI97" i="1"/>
  <c r="HH97" i="1"/>
  <c r="HG97" i="1"/>
  <c r="HE97" i="1"/>
  <c r="HD97" i="1"/>
  <c r="HC97" i="1"/>
  <c r="HB97" i="1"/>
  <c r="HA97" i="1"/>
  <c r="GT97" i="1"/>
  <c r="GR97" i="1"/>
  <c r="GS97" i="1" s="1"/>
  <c r="GP97" i="1"/>
  <c r="GQ97" i="1" s="1"/>
  <c r="GM97" i="1"/>
  <c r="GL97" i="1"/>
  <c r="GN97" i="1" s="1"/>
  <c r="GJ97" i="1"/>
  <c r="GG97" i="1"/>
  <c r="GK97" i="1" s="1"/>
  <c r="GV97" i="1" s="1"/>
  <c r="GW97" i="1" s="1"/>
  <c r="GD97" i="1"/>
  <c r="L97" i="1"/>
  <c r="H97" i="1"/>
  <c r="D97" i="1"/>
  <c r="B97" i="1"/>
  <c r="A97" i="1"/>
  <c r="HI96" i="1"/>
  <c r="HH96" i="1"/>
  <c r="HG96" i="1"/>
  <c r="HE96" i="1"/>
  <c r="HD96" i="1"/>
  <c r="HC96" i="1"/>
  <c r="HB96" i="1"/>
  <c r="HA96" i="1"/>
  <c r="GT96" i="1"/>
  <c r="GS96" i="1"/>
  <c r="GR96" i="1"/>
  <c r="GQ96" i="1"/>
  <c r="GP96" i="1"/>
  <c r="GM96" i="1"/>
  <c r="GI96" i="1"/>
  <c r="GG96" i="1"/>
  <c r="GE96" i="1"/>
  <c r="GD96" i="1"/>
  <c r="GH96" i="1" s="1"/>
  <c r="K96" i="1"/>
  <c r="G96" i="1"/>
  <c r="B96" i="1"/>
  <c r="A96" i="1"/>
  <c r="HI95" i="1"/>
  <c r="HH95" i="1"/>
  <c r="HG95" i="1"/>
  <c r="HE95" i="1"/>
  <c r="HD95" i="1"/>
  <c r="HC95" i="1"/>
  <c r="HB95" i="1"/>
  <c r="HA95" i="1"/>
  <c r="GT95" i="1"/>
  <c r="GR95" i="1"/>
  <c r="GS95" i="1" s="1"/>
  <c r="GP95" i="1"/>
  <c r="GQ95" i="1" s="1"/>
  <c r="GM95" i="1"/>
  <c r="GL95" i="1"/>
  <c r="GN95" i="1" s="1"/>
  <c r="GJ95" i="1"/>
  <c r="GH95" i="1"/>
  <c r="GG95" i="1"/>
  <c r="GK95" i="1" s="1"/>
  <c r="GV95" i="1" s="1"/>
  <c r="GW95" i="1" s="1"/>
  <c r="GF95" i="1"/>
  <c r="GD95" i="1"/>
  <c r="J95" i="1"/>
  <c r="F95" i="1"/>
  <c r="B95" i="1"/>
  <c r="A95" i="1"/>
  <c r="HI94" i="1"/>
  <c r="HH94" i="1"/>
  <c r="HG94" i="1"/>
  <c r="HE94" i="1"/>
  <c r="HD94" i="1"/>
  <c r="HC94" i="1"/>
  <c r="HB94" i="1"/>
  <c r="HA94" i="1"/>
  <c r="GT94" i="1"/>
  <c r="GS94" i="1"/>
  <c r="GR94" i="1"/>
  <c r="GQ94" i="1"/>
  <c r="GP94" i="1"/>
  <c r="GM94" i="1"/>
  <c r="GI94" i="1"/>
  <c r="GG94" i="1"/>
  <c r="GE94" i="1"/>
  <c r="GD94" i="1"/>
  <c r="GH94" i="1" s="1"/>
  <c r="M94" i="1"/>
  <c r="I94" i="1"/>
  <c r="E94" i="1"/>
  <c r="B94" i="1"/>
  <c r="A94" i="1"/>
  <c r="HI93" i="1"/>
  <c r="HH93" i="1"/>
  <c r="HG93" i="1"/>
  <c r="HE93" i="1"/>
  <c r="HD93" i="1"/>
  <c r="HC93" i="1"/>
  <c r="HB93" i="1"/>
  <c r="HA93" i="1"/>
  <c r="GT93" i="1"/>
  <c r="GR93" i="1"/>
  <c r="GS93" i="1" s="1"/>
  <c r="GP93" i="1"/>
  <c r="GQ93" i="1" s="1"/>
  <c r="GM93" i="1"/>
  <c r="GL93" i="1"/>
  <c r="GN93" i="1" s="1"/>
  <c r="GJ93" i="1"/>
  <c r="GG93" i="1"/>
  <c r="GK93" i="1" s="1"/>
  <c r="GV93" i="1" s="1"/>
  <c r="GW93" i="1" s="1"/>
  <c r="GD93" i="1"/>
  <c r="L93" i="1"/>
  <c r="H93" i="1"/>
  <c r="D93" i="1"/>
  <c r="B93" i="1"/>
  <c r="A93" i="1"/>
  <c r="HI92" i="1"/>
  <c r="HH92" i="1"/>
  <c r="HG92" i="1"/>
  <c r="HE92" i="1"/>
  <c r="HD92" i="1"/>
  <c r="HC92" i="1"/>
  <c r="HB92" i="1"/>
  <c r="HA92" i="1"/>
  <c r="GT92" i="1"/>
  <c r="GS92" i="1"/>
  <c r="GR92" i="1"/>
  <c r="GQ92" i="1"/>
  <c r="GP92" i="1"/>
  <c r="GM92" i="1"/>
  <c r="GI92" i="1"/>
  <c r="GG92" i="1"/>
  <c r="GE92" i="1"/>
  <c r="GD92" i="1"/>
  <c r="GH92" i="1" s="1"/>
  <c r="K92" i="1"/>
  <c r="G92" i="1"/>
  <c r="B92" i="1"/>
  <c r="A92" i="1"/>
  <c r="HI91" i="1"/>
  <c r="HH91" i="1"/>
  <c r="HG91" i="1"/>
  <c r="HE91" i="1"/>
  <c r="HD91" i="1"/>
  <c r="HC91" i="1"/>
  <c r="HB91" i="1"/>
  <c r="HA91" i="1"/>
  <c r="GT91" i="1"/>
  <c r="GR91" i="1"/>
  <c r="GS91" i="1" s="1"/>
  <c r="GP91" i="1"/>
  <c r="GQ91" i="1" s="1"/>
  <c r="GM91" i="1"/>
  <c r="GL91" i="1"/>
  <c r="GN91" i="1" s="1"/>
  <c r="GJ91" i="1"/>
  <c r="GH91" i="1"/>
  <c r="GG91" i="1"/>
  <c r="GK91" i="1" s="1"/>
  <c r="GV91" i="1" s="1"/>
  <c r="GW91" i="1" s="1"/>
  <c r="GF91" i="1"/>
  <c r="GD91" i="1"/>
  <c r="J91" i="1"/>
  <c r="F91" i="1"/>
  <c r="B91" i="1"/>
  <c r="A91" i="1"/>
  <c r="HI90" i="1"/>
  <c r="HH90" i="1"/>
  <c r="HG90" i="1"/>
  <c r="HE90" i="1"/>
  <c r="HD90" i="1"/>
  <c r="HC90" i="1"/>
  <c r="HB90" i="1"/>
  <c r="HA90" i="1"/>
  <c r="GT90" i="1"/>
  <c r="GS90" i="1"/>
  <c r="GR90" i="1"/>
  <c r="GQ90" i="1"/>
  <c r="GP90" i="1"/>
  <c r="GM90" i="1"/>
  <c r="GI90" i="1"/>
  <c r="GG90" i="1"/>
  <c r="GE90" i="1"/>
  <c r="GD90" i="1"/>
  <c r="GH90" i="1" s="1"/>
  <c r="M90" i="1"/>
  <c r="I90" i="1"/>
  <c r="E90" i="1"/>
  <c r="B90" i="1"/>
  <c r="A90" i="1"/>
  <c r="HI89" i="1"/>
  <c r="HH89" i="1"/>
  <c r="HG89" i="1"/>
  <c r="HE89" i="1"/>
  <c r="HD89" i="1"/>
  <c r="HC89" i="1"/>
  <c r="HB89" i="1"/>
  <c r="HA89" i="1"/>
  <c r="GT89" i="1"/>
  <c r="GR89" i="1"/>
  <c r="GS89" i="1" s="1"/>
  <c r="GP89" i="1"/>
  <c r="GQ89" i="1" s="1"/>
  <c r="GM89" i="1"/>
  <c r="GL89" i="1"/>
  <c r="GN89" i="1" s="1"/>
  <c r="GJ89" i="1"/>
  <c r="GG89" i="1"/>
  <c r="GK89" i="1" s="1"/>
  <c r="GV89" i="1" s="1"/>
  <c r="GW89" i="1" s="1"/>
  <c r="GD89" i="1"/>
  <c r="L89" i="1"/>
  <c r="H89" i="1"/>
  <c r="D89" i="1"/>
  <c r="B89" i="1"/>
  <c r="A89" i="1"/>
  <c r="HI88" i="1"/>
  <c r="HH88" i="1"/>
  <c r="HG88" i="1"/>
  <c r="HE88" i="1"/>
  <c r="HD88" i="1"/>
  <c r="HC88" i="1"/>
  <c r="HB88" i="1"/>
  <c r="HA88" i="1"/>
  <c r="GT88" i="1"/>
  <c r="GS88" i="1"/>
  <c r="GR88" i="1"/>
  <c r="GQ88" i="1"/>
  <c r="GP88" i="1"/>
  <c r="GM88" i="1"/>
  <c r="GI88" i="1"/>
  <c r="GG88" i="1"/>
  <c r="GE88" i="1"/>
  <c r="GD88" i="1"/>
  <c r="GH88" i="1" s="1"/>
  <c r="K88" i="1"/>
  <c r="G88" i="1"/>
  <c r="B88" i="1"/>
  <c r="A88" i="1"/>
  <c r="HI87" i="1"/>
  <c r="HH87" i="1"/>
  <c r="HG87" i="1"/>
  <c r="HE87" i="1"/>
  <c r="HD87" i="1"/>
  <c r="HC87" i="1"/>
  <c r="HB87" i="1"/>
  <c r="HA87" i="1"/>
  <c r="GT87" i="1"/>
  <c r="GR87" i="1"/>
  <c r="GS87" i="1" s="1"/>
  <c r="GP87" i="1"/>
  <c r="GQ87" i="1" s="1"/>
  <c r="GM87" i="1"/>
  <c r="GL87" i="1"/>
  <c r="GN87" i="1" s="1"/>
  <c r="GJ87" i="1"/>
  <c r="GH87" i="1"/>
  <c r="GG87" i="1"/>
  <c r="GK87" i="1" s="1"/>
  <c r="GV87" i="1" s="1"/>
  <c r="GW87" i="1" s="1"/>
  <c r="GF87" i="1"/>
  <c r="GD87" i="1"/>
  <c r="J87" i="1"/>
  <c r="F87" i="1"/>
  <c r="B87" i="1"/>
  <c r="A87" i="1"/>
  <c r="HI86" i="1"/>
  <c r="HH86" i="1"/>
  <c r="HG86" i="1"/>
  <c r="HE86" i="1"/>
  <c r="HD86" i="1"/>
  <c r="HC86" i="1"/>
  <c r="HB86" i="1"/>
  <c r="HA86" i="1"/>
  <c r="GT86" i="1"/>
  <c r="GS86" i="1"/>
  <c r="GR86" i="1"/>
  <c r="GQ86" i="1"/>
  <c r="GP86" i="1"/>
  <c r="GM86" i="1"/>
  <c r="GI86" i="1"/>
  <c r="GG86" i="1"/>
  <c r="GE86" i="1"/>
  <c r="GD86" i="1"/>
  <c r="GH86" i="1" s="1"/>
  <c r="M86" i="1"/>
  <c r="I86" i="1"/>
  <c r="E86" i="1"/>
  <c r="B86" i="1"/>
  <c r="A86" i="1"/>
  <c r="HI85" i="1"/>
  <c r="HH85" i="1"/>
  <c r="HG85" i="1"/>
  <c r="HE85" i="1"/>
  <c r="HD85" i="1"/>
  <c r="HC85" i="1"/>
  <c r="HB85" i="1"/>
  <c r="HA85" i="1"/>
  <c r="GT85" i="1"/>
  <c r="GR85" i="1"/>
  <c r="GS85" i="1" s="1"/>
  <c r="GP85" i="1"/>
  <c r="GQ85" i="1" s="1"/>
  <c r="GM85" i="1"/>
  <c r="GL85" i="1"/>
  <c r="GN85" i="1" s="1"/>
  <c r="GJ85" i="1"/>
  <c r="GG85" i="1"/>
  <c r="GK85" i="1" s="1"/>
  <c r="GV85" i="1" s="1"/>
  <c r="GW85" i="1" s="1"/>
  <c r="GD85" i="1"/>
  <c r="L85" i="1"/>
  <c r="H85" i="1"/>
  <c r="D85" i="1"/>
  <c r="B85" i="1"/>
  <c r="A85" i="1"/>
  <c r="HI84" i="1"/>
  <c r="HH84" i="1"/>
  <c r="HG84" i="1"/>
  <c r="HE84" i="1"/>
  <c r="HD84" i="1"/>
  <c r="HC84" i="1"/>
  <c r="HB84" i="1"/>
  <c r="HA84" i="1"/>
  <c r="GT84" i="1"/>
  <c r="GS84" i="1"/>
  <c r="GR84" i="1"/>
  <c r="GQ84" i="1"/>
  <c r="GP84" i="1"/>
  <c r="GM84" i="1"/>
  <c r="GI84" i="1"/>
  <c r="GG84" i="1"/>
  <c r="GE84" i="1"/>
  <c r="GD84" i="1"/>
  <c r="GH84" i="1" s="1"/>
  <c r="K84" i="1"/>
  <c r="G84" i="1"/>
  <c r="B84" i="1"/>
  <c r="A84" i="1"/>
  <c r="HI83" i="1"/>
  <c r="HH83" i="1"/>
  <c r="HG83" i="1"/>
  <c r="HE83" i="1"/>
  <c r="HD83" i="1"/>
  <c r="HC83" i="1"/>
  <c r="HB83" i="1"/>
  <c r="HA83" i="1"/>
  <c r="GT83" i="1"/>
  <c r="GR83" i="1"/>
  <c r="GS83" i="1" s="1"/>
  <c r="GP83" i="1"/>
  <c r="GQ83" i="1" s="1"/>
  <c r="GM83" i="1"/>
  <c r="GL83" i="1"/>
  <c r="GN83" i="1" s="1"/>
  <c r="GJ83" i="1"/>
  <c r="GH83" i="1"/>
  <c r="GG83" i="1"/>
  <c r="GK83" i="1" s="1"/>
  <c r="GV83" i="1" s="1"/>
  <c r="GW83" i="1" s="1"/>
  <c r="GF83" i="1"/>
  <c r="GD83" i="1"/>
  <c r="J83" i="1"/>
  <c r="F83" i="1"/>
  <c r="B83" i="1"/>
  <c r="A83" i="1"/>
  <c r="HI82" i="1"/>
  <c r="HH82" i="1"/>
  <c r="HG82" i="1"/>
  <c r="HE82" i="1"/>
  <c r="HD82" i="1"/>
  <c r="HC82" i="1"/>
  <c r="HB82" i="1"/>
  <c r="HA82" i="1"/>
  <c r="GT82" i="1"/>
  <c r="GS82" i="1"/>
  <c r="GR82" i="1"/>
  <c r="GQ82" i="1"/>
  <c r="GP82" i="1"/>
  <c r="GM82" i="1"/>
  <c r="GI82" i="1"/>
  <c r="GG82" i="1"/>
  <c r="GE82" i="1"/>
  <c r="GD82" i="1"/>
  <c r="GH82" i="1" s="1"/>
  <c r="M82" i="1"/>
  <c r="I82" i="1"/>
  <c r="E82" i="1"/>
  <c r="B82" i="1"/>
  <c r="A82" i="1"/>
  <c r="HI81" i="1"/>
  <c r="HH81" i="1"/>
  <c r="HG81" i="1"/>
  <c r="HE81" i="1"/>
  <c r="HD81" i="1"/>
  <c r="HC81" i="1"/>
  <c r="HB81" i="1"/>
  <c r="HA81" i="1"/>
  <c r="GT81" i="1"/>
  <c r="GR81" i="1"/>
  <c r="GS81" i="1" s="1"/>
  <c r="GP81" i="1"/>
  <c r="GQ81" i="1" s="1"/>
  <c r="GM81" i="1"/>
  <c r="GL81" i="1"/>
  <c r="GN81" i="1" s="1"/>
  <c r="GJ81" i="1"/>
  <c r="GG81" i="1"/>
  <c r="GK81" i="1" s="1"/>
  <c r="GV81" i="1" s="1"/>
  <c r="GW81" i="1" s="1"/>
  <c r="GD81" i="1"/>
  <c r="L81" i="1"/>
  <c r="H81" i="1"/>
  <c r="D81" i="1"/>
  <c r="B81" i="1"/>
  <c r="A81" i="1"/>
  <c r="HI80" i="1"/>
  <c r="HH80" i="1"/>
  <c r="HG80" i="1"/>
  <c r="HE80" i="1"/>
  <c r="HD80" i="1"/>
  <c r="HC80" i="1"/>
  <c r="HB80" i="1"/>
  <c r="HA80" i="1"/>
  <c r="GT80" i="1"/>
  <c r="GS80" i="1"/>
  <c r="GR80" i="1"/>
  <c r="GQ80" i="1"/>
  <c r="GP80" i="1"/>
  <c r="GM80" i="1"/>
  <c r="GI80" i="1"/>
  <c r="GG80" i="1"/>
  <c r="GE80" i="1"/>
  <c r="GD80" i="1"/>
  <c r="GH80" i="1" s="1"/>
  <c r="K80" i="1"/>
  <c r="G80" i="1"/>
  <c r="B80" i="1"/>
  <c r="A80" i="1"/>
  <c r="HI79" i="1"/>
  <c r="HH79" i="1"/>
  <c r="HG79" i="1"/>
  <c r="HE79" i="1"/>
  <c r="HD79" i="1"/>
  <c r="HC79" i="1"/>
  <c r="HB79" i="1"/>
  <c r="HA79" i="1"/>
  <c r="GT79" i="1"/>
  <c r="GR79" i="1"/>
  <c r="GS79" i="1" s="1"/>
  <c r="GP79" i="1"/>
  <c r="GQ79" i="1" s="1"/>
  <c r="GM79" i="1"/>
  <c r="GL79" i="1"/>
  <c r="GN79" i="1" s="1"/>
  <c r="GJ79" i="1"/>
  <c r="GH79" i="1"/>
  <c r="GG79" i="1"/>
  <c r="GK79" i="1" s="1"/>
  <c r="GV79" i="1" s="1"/>
  <c r="GW79" i="1" s="1"/>
  <c r="GF79" i="1"/>
  <c r="GD79" i="1"/>
  <c r="J79" i="1"/>
  <c r="F79" i="1"/>
  <c r="B79" i="1"/>
  <c r="A79" i="1"/>
  <c r="HI78" i="1"/>
  <c r="HH78" i="1"/>
  <c r="HG78" i="1"/>
  <c r="HE78" i="1"/>
  <c r="HD78" i="1"/>
  <c r="HC78" i="1"/>
  <c r="HB78" i="1"/>
  <c r="HA78" i="1"/>
  <c r="GT78" i="1"/>
  <c r="GS78" i="1"/>
  <c r="GR78" i="1"/>
  <c r="GQ78" i="1"/>
  <c r="GP78" i="1"/>
  <c r="GM78" i="1"/>
  <c r="GI78" i="1"/>
  <c r="GG78" i="1"/>
  <c r="GE78" i="1"/>
  <c r="GD78" i="1"/>
  <c r="GH78" i="1" s="1"/>
  <c r="M78" i="1"/>
  <c r="I78" i="1"/>
  <c r="E78" i="1"/>
  <c r="B78" i="1"/>
  <c r="A78" i="1"/>
  <c r="HI77" i="1"/>
  <c r="HH77" i="1"/>
  <c r="HG77" i="1"/>
  <c r="HE77" i="1"/>
  <c r="HD77" i="1"/>
  <c r="HC77" i="1"/>
  <c r="HB77" i="1"/>
  <c r="HA77" i="1"/>
  <c r="GT77" i="1"/>
  <c r="GR77" i="1"/>
  <c r="GS77" i="1" s="1"/>
  <c r="GP77" i="1"/>
  <c r="GQ77" i="1" s="1"/>
  <c r="GM77" i="1"/>
  <c r="GL77" i="1"/>
  <c r="GN77" i="1" s="1"/>
  <c r="GJ77" i="1"/>
  <c r="GG77" i="1"/>
  <c r="GK77" i="1" s="1"/>
  <c r="GV77" i="1" s="1"/>
  <c r="GW77" i="1" s="1"/>
  <c r="GD77" i="1"/>
  <c r="L77" i="1"/>
  <c r="H77" i="1"/>
  <c r="D77" i="1"/>
  <c r="B77" i="1"/>
  <c r="A77" i="1"/>
  <c r="HI76" i="1"/>
  <c r="HH76" i="1"/>
  <c r="HG76" i="1"/>
  <c r="HE76" i="1"/>
  <c r="HD76" i="1"/>
  <c r="HC76" i="1"/>
  <c r="HB76" i="1"/>
  <c r="HA76" i="1"/>
  <c r="GT76" i="1"/>
  <c r="GS76" i="1"/>
  <c r="GR76" i="1"/>
  <c r="GQ76" i="1"/>
  <c r="GP76" i="1"/>
  <c r="GM76" i="1"/>
  <c r="GI76" i="1"/>
  <c r="GG76" i="1"/>
  <c r="GE76" i="1"/>
  <c r="GD76" i="1"/>
  <c r="GH76" i="1" s="1"/>
  <c r="K76" i="1"/>
  <c r="G76" i="1"/>
  <c r="B76" i="1"/>
  <c r="A76" i="1"/>
  <c r="HI75" i="1"/>
  <c r="HH75" i="1"/>
  <c r="HG75" i="1"/>
  <c r="HE75" i="1"/>
  <c r="HD75" i="1"/>
  <c r="HC75" i="1"/>
  <c r="HB75" i="1"/>
  <c r="HA75" i="1"/>
  <c r="GT75" i="1"/>
  <c r="GR75" i="1"/>
  <c r="GS75" i="1" s="1"/>
  <c r="GP75" i="1"/>
  <c r="GQ75" i="1" s="1"/>
  <c r="GM75" i="1"/>
  <c r="GL75" i="1"/>
  <c r="GN75" i="1" s="1"/>
  <c r="GJ75" i="1"/>
  <c r="GH75" i="1"/>
  <c r="GG75" i="1"/>
  <c r="GK75" i="1" s="1"/>
  <c r="GV75" i="1" s="1"/>
  <c r="GW75" i="1" s="1"/>
  <c r="GF75" i="1"/>
  <c r="GD75" i="1"/>
  <c r="J75" i="1"/>
  <c r="F75" i="1"/>
  <c r="B75" i="1"/>
  <c r="A75" i="1"/>
  <c r="HI74" i="1"/>
  <c r="HH74" i="1"/>
  <c r="HG74" i="1"/>
  <c r="HE74" i="1"/>
  <c r="HD74" i="1"/>
  <c r="HC74" i="1"/>
  <c r="HB74" i="1"/>
  <c r="HA74" i="1"/>
  <c r="GT74" i="1"/>
  <c r="GS74" i="1"/>
  <c r="GR74" i="1"/>
  <c r="GQ74" i="1"/>
  <c r="GP74" i="1"/>
  <c r="GM74" i="1"/>
  <c r="GI74" i="1"/>
  <c r="GG74" i="1"/>
  <c r="GE74" i="1"/>
  <c r="GD74" i="1"/>
  <c r="GH74" i="1" s="1"/>
  <c r="M74" i="1"/>
  <c r="I74" i="1"/>
  <c r="E74" i="1"/>
  <c r="B74" i="1"/>
  <c r="A74" i="1"/>
  <c r="HI73" i="1"/>
  <c r="HH73" i="1"/>
  <c r="HG73" i="1"/>
  <c r="HE73" i="1"/>
  <c r="HD73" i="1"/>
  <c r="HC73" i="1"/>
  <c r="HB73" i="1"/>
  <c r="HA73" i="1"/>
  <c r="GT73" i="1"/>
  <c r="GR73" i="1"/>
  <c r="GS73" i="1" s="1"/>
  <c r="GP73" i="1"/>
  <c r="GQ73" i="1" s="1"/>
  <c r="GM73" i="1"/>
  <c r="GL73" i="1"/>
  <c r="GN73" i="1" s="1"/>
  <c r="GJ73" i="1"/>
  <c r="GG73" i="1"/>
  <c r="GK73" i="1" s="1"/>
  <c r="GV73" i="1" s="1"/>
  <c r="GW73" i="1" s="1"/>
  <c r="GD73" i="1"/>
  <c r="L73" i="1"/>
  <c r="H73" i="1"/>
  <c r="D73" i="1"/>
  <c r="B73" i="1"/>
  <c r="A73" i="1"/>
  <c r="HI72" i="1"/>
  <c r="HH72" i="1"/>
  <c r="HG72" i="1"/>
  <c r="HE72" i="1"/>
  <c r="HD72" i="1"/>
  <c r="HC72" i="1"/>
  <c r="HB72" i="1"/>
  <c r="HA72" i="1"/>
  <c r="GT72" i="1"/>
  <c r="GS72" i="1"/>
  <c r="GR72" i="1"/>
  <c r="GQ72" i="1"/>
  <c r="GP72" i="1"/>
  <c r="GM72" i="1"/>
  <c r="GI72" i="1"/>
  <c r="GG72" i="1"/>
  <c r="GE72" i="1"/>
  <c r="GD72" i="1"/>
  <c r="GH72" i="1" s="1"/>
  <c r="K72" i="1"/>
  <c r="G72" i="1"/>
  <c r="B72" i="1"/>
  <c r="A72" i="1"/>
  <c r="HI71" i="1"/>
  <c r="HH71" i="1"/>
  <c r="HG71" i="1"/>
  <c r="HE71" i="1"/>
  <c r="HD71" i="1"/>
  <c r="HC71" i="1"/>
  <c r="HB71" i="1"/>
  <c r="HA71" i="1"/>
  <c r="GT71" i="1"/>
  <c r="GR71" i="1"/>
  <c r="GS71" i="1" s="1"/>
  <c r="GP71" i="1"/>
  <c r="GQ71" i="1" s="1"/>
  <c r="GM71" i="1"/>
  <c r="GL71" i="1"/>
  <c r="GN71" i="1" s="1"/>
  <c r="GJ71" i="1"/>
  <c r="GH71" i="1"/>
  <c r="GG71" i="1"/>
  <c r="GK71" i="1" s="1"/>
  <c r="GV71" i="1" s="1"/>
  <c r="GW71" i="1" s="1"/>
  <c r="GF71" i="1"/>
  <c r="GD71" i="1"/>
  <c r="J71" i="1"/>
  <c r="F71" i="1"/>
  <c r="B71" i="1"/>
  <c r="A71" i="1"/>
  <c r="HI70" i="1"/>
  <c r="HH70" i="1"/>
  <c r="HG70" i="1"/>
  <c r="HE70" i="1"/>
  <c r="HD70" i="1"/>
  <c r="HC70" i="1"/>
  <c r="HB70" i="1"/>
  <c r="HA70" i="1"/>
  <c r="GT70" i="1"/>
  <c r="GS70" i="1"/>
  <c r="GR70" i="1"/>
  <c r="GQ70" i="1"/>
  <c r="GP70" i="1"/>
  <c r="GM70" i="1"/>
  <c r="GI70" i="1"/>
  <c r="GG70" i="1"/>
  <c r="GE70" i="1"/>
  <c r="GD70" i="1"/>
  <c r="GH70" i="1" s="1"/>
  <c r="M70" i="1"/>
  <c r="I70" i="1"/>
  <c r="E70" i="1"/>
  <c r="B70" i="1"/>
  <c r="A70" i="1"/>
  <c r="HI69" i="1"/>
  <c r="HH69" i="1"/>
  <c r="HG69" i="1"/>
  <c r="HE69" i="1"/>
  <c r="HD69" i="1"/>
  <c r="HC69" i="1"/>
  <c r="HB69" i="1"/>
  <c r="HA69" i="1"/>
  <c r="GT69" i="1"/>
  <c r="GR69" i="1"/>
  <c r="GS69" i="1" s="1"/>
  <c r="GP69" i="1"/>
  <c r="GQ69" i="1" s="1"/>
  <c r="GM69" i="1"/>
  <c r="GL69" i="1"/>
  <c r="GN69" i="1" s="1"/>
  <c r="GJ69" i="1"/>
  <c r="GG69" i="1"/>
  <c r="GK69" i="1" s="1"/>
  <c r="GV69" i="1" s="1"/>
  <c r="GW69" i="1" s="1"/>
  <c r="GD69" i="1"/>
  <c r="L69" i="1"/>
  <c r="H69" i="1"/>
  <c r="D69" i="1"/>
  <c r="B69" i="1"/>
  <c r="A69" i="1"/>
  <c r="HI68" i="1"/>
  <c r="HH68" i="1"/>
  <c r="HG68" i="1"/>
  <c r="HE68" i="1"/>
  <c r="HD68" i="1"/>
  <c r="HC68" i="1"/>
  <c r="HB68" i="1"/>
  <c r="HA68" i="1"/>
  <c r="GT68" i="1"/>
  <c r="GS68" i="1"/>
  <c r="GR68" i="1"/>
  <c r="GQ68" i="1"/>
  <c r="GP68" i="1"/>
  <c r="GM68" i="1"/>
  <c r="GI68" i="1"/>
  <c r="GG68" i="1"/>
  <c r="GE68" i="1"/>
  <c r="GD68" i="1"/>
  <c r="GH68" i="1" s="1"/>
  <c r="K68" i="1"/>
  <c r="G68" i="1"/>
  <c r="B68" i="1"/>
  <c r="A68" i="1"/>
  <c r="HI67" i="1"/>
  <c r="HH67" i="1"/>
  <c r="HG67" i="1"/>
  <c r="HE67" i="1"/>
  <c r="HD67" i="1"/>
  <c r="HC67" i="1"/>
  <c r="HB67" i="1"/>
  <c r="HA67" i="1"/>
  <c r="GT67" i="1"/>
  <c r="GR67" i="1"/>
  <c r="GS67" i="1" s="1"/>
  <c r="GP67" i="1"/>
  <c r="GQ67" i="1" s="1"/>
  <c r="GM67" i="1"/>
  <c r="GL67" i="1"/>
  <c r="GN67" i="1" s="1"/>
  <c r="GJ67" i="1"/>
  <c r="GH67" i="1"/>
  <c r="GG67" i="1"/>
  <c r="GK67" i="1" s="1"/>
  <c r="GV67" i="1" s="1"/>
  <c r="GW67" i="1" s="1"/>
  <c r="GF67" i="1"/>
  <c r="GD67" i="1"/>
  <c r="J67" i="1"/>
  <c r="F67" i="1"/>
  <c r="B67" i="1"/>
  <c r="A67" i="1"/>
  <c r="HI66" i="1"/>
  <c r="HH66" i="1"/>
  <c r="HG66" i="1"/>
  <c r="HE66" i="1"/>
  <c r="HD66" i="1"/>
  <c r="HC66" i="1"/>
  <c r="HB66" i="1"/>
  <c r="HA66" i="1"/>
  <c r="GT66" i="1"/>
  <c r="GS66" i="1"/>
  <c r="GR66" i="1"/>
  <c r="GQ66" i="1"/>
  <c r="GP66" i="1"/>
  <c r="GM66" i="1"/>
  <c r="GI66" i="1"/>
  <c r="GG66" i="1"/>
  <c r="GE66" i="1"/>
  <c r="GD66" i="1"/>
  <c r="GH66" i="1" s="1"/>
  <c r="M66" i="1"/>
  <c r="I66" i="1"/>
  <c r="E66" i="1"/>
  <c r="B66" i="1"/>
  <c r="A66" i="1"/>
  <c r="HI65" i="1"/>
  <c r="HH65" i="1"/>
  <c r="HG65" i="1"/>
  <c r="HE65" i="1"/>
  <c r="HD65" i="1"/>
  <c r="HC65" i="1"/>
  <c r="HB65" i="1"/>
  <c r="HA65" i="1"/>
  <c r="GT65" i="1"/>
  <c r="GR65" i="1"/>
  <c r="GS65" i="1" s="1"/>
  <c r="GP65" i="1"/>
  <c r="GQ65" i="1" s="1"/>
  <c r="GM65" i="1"/>
  <c r="GL65" i="1"/>
  <c r="GN65" i="1" s="1"/>
  <c r="GJ65" i="1"/>
  <c r="GG65" i="1"/>
  <c r="GK65" i="1" s="1"/>
  <c r="GV65" i="1" s="1"/>
  <c r="GW65" i="1" s="1"/>
  <c r="GD65" i="1"/>
  <c r="L65" i="1"/>
  <c r="H65" i="1"/>
  <c r="D65" i="1"/>
  <c r="B65" i="1"/>
  <c r="A65" i="1"/>
  <c r="HI64" i="1"/>
  <c r="HH64" i="1"/>
  <c r="HG64" i="1"/>
  <c r="HE64" i="1"/>
  <c r="HD64" i="1"/>
  <c r="HC64" i="1"/>
  <c r="HB64" i="1"/>
  <c r="HA64" i="1"/>
  <c r="GT64" i="1"/>
  <c r="GS64" i="1"/>
  <c r="GR64" i="1"/>
  <c r="GQ64" i="1"/>
  <c r="GP64" i="1"/>
  <c r="GM64" i="1"/>
  <c r="GI64" i="1"/>
  <c r="GG64" i="1"/>
  <c r="GE64" i="1"/>
  <c r="GD64" i="1"/>
  <c r="GH64" i="1" s="1"/>
  <c r="K64" i="1"/>
  <c r="G64" i="1"/>
  <c r="B64" i="1"/>
  <c r="A64" i="1"/>
  <c r="HI63" i="1"/>
  <c r="HH63" i="1"/>
  <c r="HG63" i="1"/>
  <c r="HE63" i="1"/>
  <c r="HD63" i="1"/>
  <c r="HC63" i="1"/>
  <c r="HB63" i="1"/>
  <c r="HA63" i="1"/>
  <c r="GT63" i="1"/>
  <c r="GR63" i="1"/>
  <c r="GS63" i="1" s="1"/>
  <c r="GP63" i="1"/>
  <c r="GQ63" i="1" s="1"/>
  <c r="GM63" i="1"/>
  <c r="GL63" i="1"/>
  <c r="GN63" i="1" s="1"/>
  <c r="GJ63" i="1"/>
  <c r="GH63" i="1"/>
  <c r="GG63" i="1"/>
  <c r="GK63" i="1" s="1"/>
  <c r="GV63" i="1" s="1"/>
  <c r="GW63" i="1" s="1"/>
  <c r="GF63" i="1"/>
  <c r="GD63" i="1"/>
  <c r="J63" i="1"/>
  <c r="F63" i="1"/>
  <c r="B63" i="1"/>
  <c r="A63" i="1"/>
  <c r="HI62" i="1"/>
  <c r="HH62" i="1"/>
  <c r="HG62" i="1"/>
  <c r="HE62" i="1"/>
  <c r="HD62" i="1"/>
  <c r="HC62" i="1"/>
  <c r="HB62" i="1"/>
  <c r="HA62" i="1"/>
  <c r="GT62" i="1"/>
  <c r="GS62" i="1"/>
  <c r="GR62" i="1"/>
  <c r="GQ62" i="1"/>
  <c r="GP62" i="1"/>
  <c r="GM62" i="1"/>
  <c r="GI62" i="1"/>
  <c r="GG62" i="1"/>
  <c r="GE62" i="1"/>
  <c r="GD62" i="1"/>
  <c r="GH62" i="1" s="1"/>
  <c r="M62" i="1"/>
  <c r="I62" i="1"/>
  <c r="E62" i="1"/>
  <c r="B62" i="1"/>
  <c r="A62" i="1"/>
  <c r="HI61" i="1"/>
  <c r="HH61" i="1"/>
  <c r="HG61" i="1"/>
  <c r="HE61" i="1"/>
  <c r="HD61" i="1"/>
  <c r="HC61" i="1"/>
  <c r="HB61" i="1"/>
  <c r="HA61" i="1"/>
  <c r="GT61" i="1"/>
  <c r="GR61" i="1"/>
  <c r="GS61" i="1" s="1"/>
  <c r="GP61" i="1"/>
  <c r="GQ61" i="1" s="1"/>
  <c r="GM61" i="1"/>
  <c r="GL61" i="1"/>
  <c r="GN61" i="1" s="1"/>
  <c r="GJ61" i="1"/>
  <c r="GG61" i="1"/>
  <c r="GK61" i="1" s="1"/>
  <c r="GV61" i="1" s="1"/>
  <c r="GW61" i="1" s="1"/>
  <c r="GD61" i="1"/>
  <c r="L61" i="1"/>
  <c r="H61" i="1"/>
  <c r="D61" i="1"/>
  <c r="B61" i="1"/>
  <c r="A61" i="1"/>
  <c r="HI60" i="1"/>
  <c r="HH60" i="1"/>
  <c r="HG60" i="1"/>
  <c r="HE60" i="1"/>
  <c r="HD60" i="1"/>
  <c r="HC60" i="1"/>
  <c r="HB60" i="1"/>
  <c r="HA60" i="1"/>
  <c r="GT60" i="1"/>
  <c r="GS60" i="1"/>
  <c r="GR60" i="1"/>
  <c r="GQ60" i="1"/>
  <c r="GP60" i="1"/>
  <c r="GM60" i="1"/>
  <c r="GI60" i="1"/>
  <c r="GG60" i="1"/>
  <c r="GE60" i="1"/>
  <c r="GD60" i="1"/>
  <c r="GH60" i="1" s="1"/>
  <c r="K60" i="1"/>
  <c r="G60" i="1"/>
  <c r="B60" i="1"/>
  <c r="A60" i="1"/>
  <c r="HI59" i="1"/>
  <c r="HH59" i="1"/>
  <c r="HG59" i="1"/>
  <c r="HE59" i="1"/>
  <c r="HD59" i="1"/>
  <c r="HC59" i="1"/>
  <c r="HB59" i="1"/>
  <c r="HA59" i="1"/>
  <c r="GT59" i="1"/>
  <c r="GR59" i="1"/>
  <c r="GS59" i="1" s="1"/>
  <c r="GP59" i="1"/>
  <c r="GQ59" i="1" s="1"/>
  <c r="GM59" i="1"/>
  <c r="GL59" i="1"/>
  <c r="GN59" i="1" s="1"/>
  <c r="GJ59" i="1"/>
  <c r="GH59" i="1"/>
  <c r="GG59" i="1"/>
  <c r="GK59" i="1" s="1"/>
  <c r="GV59" i="1" s="1"/>
  <c r="GW59" i="1" s="1"/>
  <c r="GF59" i="1"/>
  <c r="GD59" i="1"/>
  <c r="J59" i="1"/>
  <c r="F59" i="1"/>
  <c r="B59" i="1"/>
  <c r="A59" i="1"/>
  <c r="HI58" i="1"/>
  <c r="HH58" i="1"/>
  <c r="HG58" i="1"/>
  <c r="HE58" i="1"/>
  <c r="HD58" i="1"/>
  <c r="HC58" i="1"/>
  <c r="HB58" i="1"/>
  <c r="HA58" i="1"/>
  <c r="GT58" i="1"/>
  <c r="GS58" i="1"/>
  <c r="GR58" i="1"/>
  <c r="GQ58" i="1"/>
  <c r="GP58" i="1"/>
  <c r="GM58" i="1"/>
  <c r="GI58" i="1"/>
  <c r="GG58" i="1"/>
  <c r="GE58" i="1"/>
  <c r="GD58" i="1"/>
  <c r="GH58" i="1" s="1"/>
  <c r="M58" i="1"/>
  <c r="I58" i="1"/>
  <c r="E58" i="1"/>
  <c r="B58" i="1"/>
  <c r="A58" i="1"/>
  <c r="HI57" i="1"/>
  <c r="HH57" i="1"/>
  <c r="HG57" i="1"/>
  <c r="HE57" i="1"/>
  <c r="HD57" i="1"/>
  <c r="HC57" i="1"/>
  <c r="HB57" i="1"/>
  <c r="HA57" i="1"/>
  <c r="GT57" i="1"/>
  <c r="GR57" i="1"/>
  <c r="GS57" i="1" s="1"/>
  <c r="GP57" i="1"/>
  <c r="GQ57" i="1" s="1"/>
  <c r="GM57" i="1"/>
  <c r="GL57" i="1"/>
  <c r="GN57" i="1" s="1"/>
  <c r="GJ57" i="1"/>
  <c r="GG57" i="1"/>
  <c r="GK57" i="1" s="1"/>
  <c r="GV57" i="1" s="1"/>
  <c r="GW57" i="1" s="1"/>
  <c r="GD57" i="1"/>
  <c r="L57" i="1"/>
  <c r="H57" i="1"/>
  <c r="D57" i="1"/>
  <c r="B57" i="1"/>
  <c r="A57" i="1"/>
  <c r="HI56" i="1"/>
  <c r="HH56" i="1"/>
  <c r="HG56" i="1"/>
  <c r="HE56" i="1"/>
  <c r="HD56" i="1"/>
  <c r="HC56" i="1"/>
  <c r="HB56" i="1"/>
  <c r="HA56" i="1"/>
  <c r="GT56" i="1"/>
  <c r="GS56" i="1"/>
  <c r="GR56" i="1"/>
  <c r="GQ56" i="1"/>
  <c r="GP56" i="1"/>
  <c r="GM56" i="1"/>
  <c r="GI56" i="1"/>
  <c r="GG56" i="1"/>
  <c r="GE56" i="1"/>
  <c r="GD56" i="1"/>
  <c r="GH56" i="1" s="1"/>
  <c r="K56" i="1"/>
  <c r="G56" i="1"/>
  <c r="B56" i="1"/>
  <c r="A56" i="1"/>
  <c r="HI55" i="1"/>
  <c r="HH55" i="1"/>
  <c r="HG55" i="1"/>
  <c r="HE55" i="1"/>
  <c r="HD55" i="1"/>
  <c r="HC55" i="1"/>
  <c r="HB55" i="1"/>
  <c r="HA55" i="1"/>
  <c r="GT55" i="1"/>
  <c r="GR55" i="1"/>
  <c r="GS55" i="1" s="1"/>
  <c r="GP55" i="1"/>
  <c r="GQ55" i="1" s="1"/>
  <c r="GM55" i="1"/>
  <c r="GL55" i="1"/>
  <c r="GN55" i="1" s="1"/>
  <c r="GJ55" i="1"/>
  <c r="GH55" i="1"/>
  <c r="GG55" i="1"/>
  <c r="GK55" i="1" s="1"/>
  <c r="GV55" i="1" s="1"/>
  <c r="GW55" i="1" s="1"/>
  <c r="GF55" i="1"/>
  <c r="GD55" i="1"/>
  <c r="J55" i="1"/>
  <c r="F55" i="1"/>
  <c r="B55" i="1"/>
  <c r="A55" i="1"/>
  <c r="HI54" i="1"/>
  <c r="HH54" i="1"/>
  <c r="HG54" i="1"/>
  <c r="HE54" i="1"/>
  <c r="HD54" i="1"/>
  <c r="HC54" i="1"/>
  <c r="HB54" i="1"/>
  <c r="HA54" i="1"/>
  <c r="GT54" i="1"/>
  <c r="GS54" i="1"/>
  <c r="GR54" i="1"/>
  <c r="GQ54" i="1"/>
  <c r="GP54" i="1"/>
  <c r="GM54" i="1"/>
  <c r="GI54" i="1"/>
  <c r="GG54" i="1"/>
  <c r="GE54" i="1"/>
  <c r="GD54" i="1"/>
  <c r="GH54" i="1" s="1"/>
  <c r="M54" i="1"/>
  <c r="I54" i="1"/>
  <c r="E54" i="1"/>
  <c r="B54" i="1"/>
  <c r="A54" i="1"/>
  <c r="HI53" i="1"/>
  <c r="HH53" i="1"/>
  <c r="HG53" i="1"/>
  <c r="HE53" i="1"/>
  <c r="HD53" i="1"/>
  <c r="HC53" i="1"/>
  <c r="HB53" i="1"/>
  <c r="HA53" i="1"/>
  <c r="GT53" i="1"/>
  <c r="GR53" i="1"/>
  <c r="GS53" i="1" s="1"/>
  <c r="GP53" i="1"/>
  <c r="GQ53" i="1" s="1"/>
  <c r="GM53" i="1"/>
  <c r="GL53" i="1"/>
  <c r="GN53" i="1" s="1"/>
  <c r="GJ53" i="1"/>
  <c r="GG53" i="1"/>
  <c r="GK53" i="1" s="1"/>
  <c r="GV53" i="1" s="1"/>
  <c r="GW53" i="1" s="1"/>
  <c r="GD53" i="1"/>
  <c r="L53" i="1"/>
  <c r="H53" i="1"/>
  <c r="D53" i="1"/>
  <c r="B53" i="1"/>
  <c r="A53" i="1"/>
  <c r="HI52" i="1"/>
  <c r="HH52" i="1"/>
  <c r="HG52" i="1"/>
  <c r="HE52" i="1"/>
  <c r="HD52" i="1"/>
  <c r="HC52" i="1"/>
  <c r="HB52" i="1"/>
  <c r="HA52" i="1"/>
  <c r="GT52" i="1"/>
  <c r="GS52" i="1"/>
  <c r="GR52" i="1"/>
  <c r="GQ52" i="1"/>
  <c r="GP52" i="1"/>
  <c r="GM52" i="1"/>
  <c r="GI52" i="1"/>
  <c r="GG52" i="1"/>
  <c r="GE52" i="1"/>
  <c r="GD52" i="1"/>
  <c r="GH52" i="1" s="1"/>
  <c r="K52" i="1"/>
  <c r="G52" i="1"/>
  <c r="B52" i="1"/>
  <c r="A52" i="1"/>
  <c r="HI51" i="1"/>
  <c r="HH51" i="1"/>
  <c r="HG51" i="1"/>
  <c r="HE51" i="1"/>
  <c r="HD51" i="1"/>
  <c r="HC51" i="1"/>
  <c r="HB51" i="1"/>
  <c r="HA51" i="1"/>
  <c r="GT51" i="1"/>
  <c r="GR51" i="1"/>
  <c r="GS51" i="1" s="1"/>
  <c r="GP51" i="1"/>
  <c r="GQ51" i="1" s="1"/>
  <c r="GM51" i="1"/>
  <c r="GL51" i="1"/>
  <c r="GN51" i="1" s="1"/>
  <c r="GJ51" i="1"/>
  <c r="GH51" i="1"/>
  <c r="GG51" i="1"/>
  <c r="GK51" i="1" s="1"/>
  <c r="GV51" i="1" s="1"/>
  <c r="GW51" i="1" s="1"/>
  <c r="GF51" i="1"/>
  <c r="GD51" i="1"/>
  <c r="J51" i="1"/>
  <c r="F51" i="1"/>
  <c r="B51" i="1"/>
  <c r="A51" i="1"/>
  <c r="HI50" i="1"/>
  <c r="HH50" i="1"/>
  <c r="HG50" i="1"/>
  <c r="HE50" i="1"/>
  <c r="HD50" i="1"/>
  <c r="HC50" i="1"/>
  <c r="HB50" i="1"/>
  <c r="HA50" i="1"/>
  <c r="GT50" i="1"/>
  <c r="GS50" i="1"/>
  <c r="GR50" i="1"/>
  <c r="GQ50" i="1"/>
  <c r="GP50" i="1"/>
  <c r="GM50" i="1"/>
  <c r="GI50" i="1"/>
  <c r="GG50" i="1"/>
  <c r="GE50" i="1"/>
  <c r="GD50" i="1"/>
  <c r="GH50" i="1" s="1"/>
  <c r="M50" i="1"/>
  <c r="I50" i="1"/>
  <c r="E50" i="1"/>
  <c r="B50" i="1"/>
  <c r="A50" i="1"/>
  <c r="HI49" i="1"/>
  <c r="HH49" i="1"/>
  <c r="HG49" i="1"/>
  <c r="HE49" i="1"/>
  <c r="HD49" i="1"/>
  <c r="HC49" i="1"/>
  <c r="HB49" i="1"/>
  <c r="HA49" i="1"/>
  <c r="GT49" i="1"/>
  <c r="GR49" i="1"/>
  <c r="GS49" i="1" s="1"/>
  <c r="GP49" i="1"/>
  <c r="GQ49" i="1" s="1"/>
  <c r="GM49" i="1"/>
  <c r="GL49" i="1"/>
  <c r="GN49" i="1" s="1"/>
  <c r="GJ49" i="1"/>
  <c r="GG49" i="1"/>
  <c r="GK49" i="1" s="1"/>
  <c r="GV49" i="1" s="1"/>
  <c r="GW49" i="1" s="1"/>
  <c r="GD49" i="1"/>
  <c r="L49" i="1"/>
  <c r="H49" i="1"/>
  <c r="D49" i="1"/>
  <c r="B49" i="1"/>
  <c r="A49" i="1"/>
  <c r="HI48" i="1"/>
  <c r="HH48" i="1"/>
  <c r="HG48" i="1"/>
  <c r="HE48" i="1"/>
  <c r="HD48" i="1"/>
  <c r="HC48" i="1"/>
  <c r="HB48" i="1"/>
  <c r="HA48" i="1"/>
  <c r="GT48" i="1"/>
  <c r="GS48" i="1"/>
  <c r="GR48" i="1"/>
  <c r="GQ48" i="1"/>
  <c r="GP48" i="1"/>
  <c r="GM48" i="1"/>
  <c r="GI48" i="1"/>
  <c r="GG48" i="1"/>
  <c r="GE48" i="1"/>
  <c r="GD48" i="1"/>
  <c r="GH48" i="1" s="1"/>
  <c r="K48" i="1"/>
  <c r="G48" i="1"/>
  <c r="B48" i="1"/>
  <c r="A48" i="1"/>
  <c r="HI47" i="1"/>
  <c r="HH47" i="1"/>
  <c r="HG47" i="1"/>
  <c r="HE47" i="1"/>
  <c r="HD47" i="1"/>
  <c r="HC47" i="1"/>
  <c r="HB47" i="1"/>
  <c r="HA47" i="1"/>
  <c r="GT47" i="1"/>
  <c r="GR47" i="1"/>
  <c r="GS47" i="1" s="1"/>
  <c r="GP47" i="1"/>
  <c r="GQ47" i="1" s="1"/>
  <c r="GM47" i="1"/>
  <c r="GL47" i="1"/>
  <c r="GN47" i="1" s="1"/>
  <c r="GJ47" i="1"/>
  <c r="GH47" i="1"/>
  <c r="GG47" i="1"/>
  <c r="GK47" i="1" s="1"/>
  <c r="GV47" i="1" s="1"/>
  <c r="GW47" i="1" s="1"/>
  <c r="GF47" i="1"/>
  <c r="GD47" i="1"/>
  <c r="J47" i="1"/>
  <c r="F47" i="1"/>
  <c r="B47" i="1"/>
  <c r="A47" i="1"/>
  <c r="HI46" i="1"/>
  <c r="HH46" i="1"/>
  <c r="HG46" i="1"/>
  <c r="HE46" i="1"/>
  <c r="HD46" i="1"/>
  <c r="HC46" i="1"/>
  <c r="HB46" i="1"/>
  <c r="HA46" i="1"/>
  <c r="GT46" i="1"/>
  <c r="GS46" i="1"/>
  <c r="GR46" i="1"/>
  <c r="GQ46" i="1"/>
  <c r="GP46" i="1"/>
  <c r="GM46" i="1"/>
  <c r="GI46" i="1"/>
  <c r="GG46" i="1"/>
  <c r="GE46" i="1"/>
  <c r="GD46" i="1"/>
  <c r="GH46" i="1" s="1"/>
  <c r="M46" i="1"/>
  <c r="I46" i="1"/>
  <c r="E46" i="1"/>
  <c r="B46" i="1"/>
  <c r="A46" i="1"/>
  <c r="HI45" i="1"/>
  <c r="HH45" i="1"/>
  <c r="HG45" i="1"/>
  <c r="HE45" i="1"/>
  <c r="HD45" i="1"/>
  <c r="HC45" i="1"/>
  <c r="HB45" i="1"/>
  <c r="HA45" i="1"/>
  <c r="GT45" i="1"/>
  <c r="GR45" i="1"/>
  <c r="GS45" i="1" s="1"/>
  <c r="GP45" i="1"/>
  <c r="GQ45" i="1" s="1"/>
  <c r="GM45" i="1"/>
  <c r="GL45" i="1"/>
  <c r="GN45" i="1" s="1"/>
  <c r="GJ45" i="1"/>
  <c r="GG45" i="1"/>
  <c r="GK45" i="1" s="1"/>
  <c r="GV45" i="1" s="1"/>
  <c r="GW45" i="1" s="1"/>
  <c r="GD45" i="1"/>
  <c r="L45" i="1"/>
  <c r="H45" i="1"/>
  <c r="D45" i="1"/>
  <c r="B45" i="1"/>
  <c r="A45" i="1"/>
  <c r="HI44" i="1"/>
  <c r="HH44" i="1"/>
  <c r="HG44" i="1"/>
  <c r="HE44" i="1"/>
  <c r="HD44" i="1"/>
  <c r="HC44" i="1"/>
  <c r="HB44" i="1"/>
  <c r="HA44" i="1"/>
  <c r="GT44" i="1"/>
  <c r="GS44" i="1"/>
  <c r="GR44" i="1"/>
  <c r="GQ44" i="1"/>
  <c r="GP44" i="1"/>
  <c r="GM44" i="1"/>
  <c r="GI44" i="1"/>
  <c r="GG44" i="1"/>
  <c r="GE44" i="1"/>
  <c r="GD44" i="1"/>
  <c r="GH44" i="1" s="1"/>
  <c r="K44" i="1"/>
  <c r="G44" i="1"/>
  <c r="B44" i="1"/>
  <c r="A44" i="1"/>
  <c r="HI43" i="1"/>
  <c r="HH43" i="1"/>
  <c r="HG43" i="1"/>
  <c r="HE43" i="1"/>
  <c r="HD43" i="1"/>
  <c r="HC43" i="1"/>
  <c r="HB43" i="1"/>
  <c r="HA43" i="1"/>
  <c r="GT43" i="1"/>
  <c r="GR43" i="1"/>
  <c r="GS43" i="1" s="1"/>
  <c r="GP43" i="1"/>
  <c r="GQ43" i="1" s="1"/>
  <c r="GM43" i="1"/>
  <c r="GL43" i="1"/>
  <c r="GN43" i="1" s="1"/>
  <c r="GJ43" i="1"/>
  <c r="GH43" i="1"/>
  <c r="GG43" i="1"/>
  <c r="GK43" i="1" s="1"/>
  <c r="GV43" i="1" s="1"/>
  <c r="GW43" i="1" s="1"/>
  <c r="GF43" i="1"/>
  <c r="GD43" i="1"/>
  <c r="J43" i="1"/>
  <c r="F43" i="1"/>
  <c r="B43" i="1"/>
  <c r="A43" i="1"/>
  <c r="HI42" i="1"/>
  <c r="HH42" i="1"/>
  <c r="HG42" i="1"/>
  <c r="HE42" i="1"/>
  <c r="HD42" i="1"/>
  <c r="HC42" i="1"/>
  <c r="HB42" i="1"/>
  <c r="HA42" i="1"/>
  <c r="GT42" i="1"/>
  <c r="GS42" i="1"/>
  <c r="GR42" i="1"/>
  <c r="GQ42" i="1"/>
  <c r="GP42" i="1"/>
  <c r="GM42" i="1"/>
  <c r="GI42" i="1"/>
  <c r="GG42" i="1"/>
  <c r="GE42" i="1"/>
  <c r="GD42" i="1"/>
  <c r="GH42" i="1" s="1"/>
  <c r="M42" i="1"/>
  <c r="I42" i="1"/>
  <c r="E42" i="1"/>
  <c r="B42" i="1"/>
  <c r="A42" i="1"/>
  <c r="HI41" i="1"/>
  <c r="HH41" i="1"/>
  <c r="HG41" i="1"/>
  <c r="HE41" i="1"/>
  <c r="HD41" i="1"/>
  <c r="HC41" i="1"/>
  <c r="HB41" i="1"/>
  <c r="HA41" i="1"/>
  <c r="GT41" i="1"/>
  <c r="GR41" i="1"/>
  <c r="GS41" i="1" s="1"/>
  <c r="GP41" i="1"/>
  <c r="GQ41" i="1" s="1"/>
  <c r="GM41" i="1"/>
  <c r="GL41" i="1"/>
  <c r="GN41" i="1" s="1"/>
  <c r="GJ41" i="1"/>
  <c r="GG41" i="1"/>
  <c r="GK41" i="1" s="1"/>
  <c r="GV41" i="1" s="1"/>
  <c r="GW41" i="1" s="1"/>
  <c r="GD41" i="1"/>
  <c r="L41" i="1"/>
  <c r="H41" i="1"/>
  <c r="D41" i="1"/>
  <c r="B41" i="1"/>
  <c r="A41" i="1"/>
  <c r="HI40" i="1"/>
  <c r="HH40" i="1"/>
  <c r="HG40" i="1"/>
  <c r="HE40" i="1"/>
  <c r="HD40" i="1"/>
  <c r="HC40" i="1"/>
  <c r="HB40" i="1"/>
  <c r="HA40" i="1"/>
  <c r="GT40" i="1"/>
  <c r="GS40" i="1"/>
  <c r="GR40" i="1"/>
  <c r="GQ40" i="1"/>
  <c r="GP40" i="1"/>
  <c r="GM40" i="1"/>
  <c r="GI40" i="1"/>
  <c r="GG40" i="1"/>
  <c r="GE40" i="1"/>
  <c r="GD40" i="1"/>
  <c r="GH40" i="1" s="1"/>
  <c r="K40" i="1"/>
  <c r="G40" i="1"/>
  <c r="B40" i="1"/>
  <c r="A40" i="1"/>
  <c r="HI39" i="1"/>
  <c r="HH39" i="1"/>
  <c r="HG39" i="1"/>
  <c r="HE39" i="1"/>
  <c r="HD39" i="1"/>
  <c r="HC39" i="1"/>
  <c r="HB39" i="1"/>
  <c r="HA39" i="1"/>
  <c r="GT39" i="1"/>
  <c r="GR39" i="1"/>
  <c r="GS39" i="1" s="1"/>
  <c r="GP39" i="1"/>
  <c r="GQ39" i="1" s="1"/>
  <c r="GM39" i="1"/>
  <c r="GL39" i="1"/>
  <c r="GN39" i="1" s="1"/>
  <c r="GJ39" i="1"/>
  <c r="GH39" i="1"/>
  <c r="GG39" i="1"/>
  <c r="GK39" i="1" s="1"/>
  <c r="GV39" i="1" s="1"/>
  <c r="GW39" i="1" s="1"/>
  <c r="GF39" i="1"/>
  <c r="GD39" i="1"/>
  <c r="J39" i="1"/>
  <c r="F39" i="1"/>
  <c r="B39" i="1"/>
  <c r="A39" i="1"/>
  <c r="HI38" i="1"/>
  <c r="HH38" i="1"/>
  <c r="HG38" i="1"/>
  <c r="HE38" i="1"/>
  <c r="HD38" i="1"/>
  <c r="HC38" i="1"/>
  <c r="HB38" i="1"/>
  <c r="HA38" i="1"/>
  <c r="GT38" i="1"/>
  <c r="GS38" i="1"/>
  <c r="GR38" i="1"/>
  <c r="GQ38" i="1"/>
  <c r="GP38" i="1"/>
  <c r="GM38" i="1"/>
  <c r="GI38" i="1"/>
  <c r="GG38" i="1"/>
  <c r="GE38" i="1"/>
  <c r="GD38" i="1"/>
  <c r="GH38" i="1" s="1"/>
  <c r="M38" i="1"/>
  <c r="I38" i="1"/>
  <c r="E38" i="1"/>
  <c r="B38" i="1"/>
  <c r="A38" i="1"/>
  <c r="HI37" i="1"/>
  <c r="HH37" i="1"/>
  <c r="HG37" i="1"/>
  <c r="HE37" i="1"/>
  <c r="HD37" i="1"/>
  <c r="HC37" i="1"/>
  <c r="HB37" i="1"/>
  <c r="HA37" i="1"/>
  <c r="GT37" i="1"/>
  <c r="GR37" i="1"/>
  <c r="GS37" i="1" s="1"/>
  <c r="GP37" i="1"/>
  <c r="GQ37" i="1" s="1"/>
  <c r="GM37" i="1"/>
  <c r="GL37" i="1"/>
  <c r="GN37" i="1" s="1"/>
  <c r="GJ37" i="1"/>
  <c r="GG37" i="1"/>
  <c r="GK37" i="1" s="1"/>
  <c r="GV37" i="1" s="1"/>
  <c r="GW37" i="1" s="1"/>
  <c r="GD37" i="1"/>
  <c r="L37" i="1"/>
  <c r="H37" i="1"/>
  <c r="D37" i="1"/>
  <c r="B37" i="1"/>
  <c r="A37" i="1"/>
  <c r="HI36" i="1"/>
  <c r="HH36" i="1"/>
  <c r="HG36" i="1"/>
  <c r="HE36" i="1"/>
  <c r="HD36" i="1"/>
  <c r="HC36" i="1"/>
  <c r="HB36" i="1"/>
  <c r="HA36" i="1"/>
  <c r="GT36" i="1"/>
  <c r="GS36" i="1"/>
  <c r="GR36" i="1"/>
  <c r="GQ36" i="1"/>
  <c r="GP36" i="1"/>
  <c r="GM36" i="1"/>
  <c r="GI36" i="1"/>
  <c r="GG36" i="1"/>
  <c r="GE36" i="1"/>
  <c r="GD36" i="1"/>
  <c r="GH36" i="1" s="1"/>
  <c r="K36" i="1"/>
  <c r="G36" i="1"/>
  <c r="B36" i="1"/>
  <c r="A36" i="1"/>
  <c r="HI35" i="1"/>
  <c r="HH35" i="1"/>
  <c r="HG35" i="1"/>
  <c r="HE35" i="1"/>
  <c r="HD35" i="1"/>
  <c r="HC35" i="1"/>
  <c r="HB35" i="1"/>
  <c r="HA35" i="1"/>
  <c r="GT35" i="1"/>
  <c r="GR35" i="1"/>
  <c r="GS35" i="1" s="1"/>
  <c r="GP35" i="1"/>
  <c r="GQ35" i="1" s="1"/>
  <c r="GM35" i="1"/>
  <c r="GL35" i="1"/>
  <c r="GN35" i="1" s="1"/>
  <c r="GJ35" i="1"/>
  <c r="GH35" i="1"/>
  <c r="GG35" i="1"/>
  <c r="GK35" i="1" s="1"/>
  <c r="GV35" i="1" s="1"/>
  <c r="GW35" i="1" s="1"/>
  <c r="GF35" i="1"/>
  <c r="GD35" i="1"/>
  <c r="J35" i="1"/>
  <c r="F35" i="1"/>
  <c r="B35" i="1"/>
  <c r="A35" i="1"/>
  <c r="HI34" i="1"/>
  <c r="HH34" i="1"/>
  <c r="HG34" i="1"/>
  <c r="HE34" i="1"/>
  <c r="HD34" i="1"/>
  <c r="HC34" i="1"/>
  <c r="HB34" i="1"/>
  <c r="HA34" i="1"/>
  <c r="GT34" i="1"/>
  <c r="GS34" i="1"/>
  <c r="GR34" i="1"/>
  <c r="GQ34" i="1"/>
  <c r="GP34" i="1"/>
  <c r="GM34" i="1"/>
  <c r="GI34" i="1"/>
  <c r="GG34" i="1"/>
  <c r="GE34" i="1"/>
  <c r="GD34" i="1"/>
  <c r="GH34" i="1" s="1"/>
  <c r="M34" i="1"/>
  <c r="I34" i="1"/>
  <c r="E34" i="1"/>
  <c r="B34" i="1"/>
  <c r="A34" i="1"/>
  <c r="HI33" i="1"/>
  <c r="HH33" i="1"/>
  <c r="HG33" i="1"/>
  <c r="HE33" i="1"/>
  <c r="HD33" i="1"/>
  <c r="HC33" i="1"/>
  <c r="HB33" i="1"/>
  <c r="HA33" i="1"/>
  <c r="GT33" i="1"/>
  <c r="GR33" i="1"/>
  <c r="GS33" i="1" s="1"/>
  <c r="GP33" i="1"/>
  <c r="GQ33" i="1" s="1"/>
  <c r="GM33" i="1"/>
  <c r="GL33" i="1"/>
  <c r="GN33" i="1" s="1"/>
  <c r="GJ33" i="1"/>
  <c r="GG33" i="1"/>
  <c r="GK33" i="1" s="1"/>
  <c r="GV33" i="1" s="1"/>
  <c r="GW33" i="1" s="1"/>
  <c r="GD33" i="1"/>
  <c r="L33" i="1"/>
  <c r="H33" i="1"/>
  <c r="D33" i="1"/>
  <c r="B33" i="1"/>
  <c r="A33" i="1"/>
  <c r="HI32" i="1"/>
  <c r="HH32" i="1"/>
  <c r="HG32" i="1"/>
  <c r="HE32" i="1"/>
  <c r="HD32" i="1"/>
  <c r="HC32" i="1"/>
  <c r="HB32" i="1"/>
  <c r="HA32" i="1"/>
  <c r="GT32" i="1"/>
  <c r="GS32" i="1"/>
  <c r="GR32" i="1"/>
  <c r="GQ32" i="1"/>
  <c r="GP32" i="1"/>
  <c r="GM32" i="1"/>
  <c r="GI32" i="1"/>
  <c r="GG32" i="1"/>
  <c r="GE32" i="1"/>
  <c r="GD32" i="1"/>
  <c r="GH32" i="1" s="1"/>
  <c r="K32" i="1"/>
  <c r="G32" i="1"/>
  <c r="B32" i="1"/>
  <c r="A32" i="1"/>
  <c r="HI31" i="1"/>
  <c r="HH31" i="1"/>
  <c r="HG31" i="1"/>
  <c r="HE31" i="1"/>
  <c r="HD31" i="1"/>
  <c r="HC31" i="1"/>
  <c r="HB31" i="1"/>
  <c r="HA31" i="1"/>
  <c r="GT31" i="1"/>
  <c r="GR31" i="1"/>
  <c r="GS31" i="1" s="1"/>
  <c r="GP31" i="1"/>
  <c r="GQ31" i="1" s="1"/>
  <c r="GM31" i="1"/>
  <c r="GL31" i="1"/>
  <c r="GN31" i="1" s="1"/>
  <c r="GJ31" i="1"/>
  <c r="GH31" i="1"/>
  <c r="GG31" i="1"/>
  <c r="GK31" i="1" s="1"/>
  <c r="GV31" i="1" s="1"/>
  <c r="GW31" i="1" s="1"/>
  <c r="GF31" i="1"/>
  <c r="GD31" i="1"/>
  <c r="J31" i="1"/>
  <c r="F31" i="1"/>
  <c r="B31" i="1"/>
  <c r="A31" i="1"/>
  <c r="HI30" i="1"/>
  <c r="HH30" i="1"/>
  <c r="HG30" i="1"/>
  <c r="HE30" i="1"/>
  <c r="HD30" i="1"/>
  <c r="HC30" i="1"/>
  <c r="HB30" i="1"/>
  <c r="HA30" i="1"/>
  <c r="GT30" i="1"/>
  <c r="GS30" i="1"/>
  <c r="GR30" i="1"/>
  <c r="GQ30" i="1"/>
  <c r="GP30" i="1"/>
  <c r="GM30" i="1"/>
  <c r="GI30" i="1"/>
  <c r="GG30" i="1"/>
  <c r="GE30" i="1"/>
  <c r="GD30" i="1"/>
  <c r="GH30" i="1" s="1"/>
  <c r="M30" i="1"/>
  <c r="I30" i="1"/>
  <c r="E30" i="1"/>
  <c r="B30" i="1"/>
  <c r="A30" i="1"/>
  <c r="HI29" i="1"/>
  <c r="HH29" i="1"/>
  <c r="HG29" i="1"/>
  <c r="HE29" i="1"/>
  <c r="HD29" i="1"/>
  <c r="HC29" i="1"/>
  <c r="HB29" i="1"/>
  <c r="HA29" i="1"/>
  <c r="GT29" i="1"/>
  <c r="GR29" i="1"/>
  <c r="GS29" i="1" s="1"/>
  <c r="GP29" i="1"/>
  <c r="GQ29" i="1" s="1"/>
  <c r="GM29" i="1"/>
  <c r="GL29" i="1"/>
  <c r="GN29" i="1" s="1"/>
  <c r="GJ29" i="1"/>
  <c r="GG29" i="1"/>
  <c r="GK29" i="1" s="1"/>
  <c r="GV29" i="1" s="1"/>
  <c r="GW29" i="1" s="1"/>
  <c r="GD29" i="1"/>
  <c r="L29" i="1"/>
  <c r="H29" i="1"/>
  <c r="D29" i="1"/>
  <c r="B29" i="1"/>
  <c r="A29" i="1"/>
  <c r="HI28" i="1"/>
  <c r="HH28" i="1"/>
  <c r="HG28" i="1"/>
  <c r="HE28" i="1"/>
  <c r="HD28" i="1"/>
  <c r="HC28" i="1"/>
  <c r="HB28" i="1"/>
  <c r="HA28" i="1"/>
  <c r="GT28" i="1"/>
  <c r="GS28" i="1"/>
  <c r="GR28" i="1"/>
  <c r="GQ28" i="1"/>
  <c r="GP28" i="1"/>
  <c r="GM28" i="1"/>
  <c r="GI28" i="1"/>
  <c r="GG28" i="1"/>
  <c r="GE28" i="1"/>
  <c r="GD28" i="1"/>
  <c r="GH28" i="1" s="1"/>
  <c r="K28" i="1"/>
  <c r="G28" i="1"/>
  <c r="B28" i="1"/>
  <c r="A28" i="1"/>
  <c r="HI27" i="1"/>
  <c r="HH27" i="1"/>
  <c r="HG27" i="1"/>
  <c r="HE27" i="1"/>
  <c r="HD27" i="1"/>
  <c r="HC27" i="1"/>
  <c r="HB27" i="1"/>
  <c r="HA27" i="1"/>
  <c r="GT27" i="1"/>
  <c r="GR27" i="1"/>
  <c r="GS27" i="1" s="1"/>
  <c r="GP27" i="1"/>
  <c r="GQ27" i="1" s="1"/>
  <c r="GM27" i="1"/>
  <c r="GL27" i="1"/>
  <c r="GN27" i="1" s="1"/>
  <c r="GJ27" i="1"/>
  <c r="GH27" i="1"/>
  <c r="GG27" i="1"/>
  <c r="GK27" i="1" s="1"/>
  <c r="GV27" i="1" s="1"/>
  <c r="GW27" i="1" s="1"/>
  <c r="GF27" i="1"/>
  <c r="GD27" i="1"/>
  <c r="J27" i="1"/>
  <c r="F27" i="1"/>
  <c r="B27" i="1"/>
  <c r="A27" i="1"/>
  <c r="HI26" i="1"/>
  <c r="HH26" i="1"/>
  <c r="HG26" i="1"/>
  <c r="HE26" i="1"/>
  <c r="HD26" i="1"/>
  <c r="HC26" i="1"/>
  <c r="HB26" i="1"/>
  <c r="HA26" i="1"/>
  <c r="GT26" i="1"/>
  <c r="GS26" i="1"/>
  <c r="GR26" i="1"/>
  <c r="GQ26" i="1"/>
  <c r="GP26" i="1"/>
  <c r="GM26" i="1"/>
  <c r="GI26" i="1"/>
  <c r="GG26" i="1"/>
  <c r="GE26" i="1"/>
  <c r="GD26" i="1"/>
  <c r="GH26" i="1" s="1"/>
  <c r="M26" i="1"/>
  <c r="I26" i="1"/>
  <c r="E26" i="1"/>
  <c r="B26" i="1"/>
  <c r="A26" i="1"/>
  <c r="HI25" i="1"/>
  <c r="HH25" i="1"/>
  <c r="HG25" i="1"/>
  <c r="HE25" i="1"/>
  <c r="HD25" i="1"/>
  <c r="HC25" i="1"/>
  <c r="HB25" i="1"/>
  <c r="HA25" i="1"/>
  <c r="GT25" i="1"/>
  <c r="GR25" i="1"/>
  <c r="GS25" i="1" s="1"/>
  <c r="GP25" i="1"/>
  <c r="GQ25" i="1" s="1"/>
  <c r="GM25" i="1"/>
  <c r="GL25" i="1"/>
  <c r="GN25" i="1" s="1"/>
  <c r="GJ25" i="1"/>
  <c r="GG25" i="1"/>
  <c r="GK25" i="1" s="1"/>
  <c r="GV25" i="1" s="1"/>
  <c r="GW25" i="1" s="1"/>
  <c r="GD25" i="1"/>
  <c r="GH25" i="1" s="1"/>
  <c r="L25" i="1"/>
  <c r="H25" i="1"/>
  <c r="D25" i="1"/>
  <c r="B25" i="1"/>
  <c r="A25" i="1"/>
  <c r="HI24" i="1"/>
  <c r="HH24" i="1"/>
  <c r="HG24" i="1"/>
  <c r="HE24" i="1"/>
  <c r="HD24" i="1"/>
  <c r="HC24" i="1"/>
  <c r="HB24" i="1"/>
  <c r="HA24" i="1"/>
  <c r="GT24" i="1"/>
  <c r="GS24" i="1"/>
  <c r="GR24" i="1"/>
  <c r="GQ24" i="1"/>
  <c r="GP24" i="1"/>
  <c r="GM24" i="1"/>
  <c r="GI24" i="1"/>
  <c r="GG24" i="1"/>
  <c r="GE24" i="1"/>
  <c r="GD24" i="1"/>
  <c r="GH24" i="1" s="1"/>
  <c r="K24" i="1"/>
  <c r="G24" i="1"/>
  <c r="B24" i="1"/>
  <c r="A24" i="1"/>
  <c r="HI23" i="1"/>
  <c r="HH23" i="1"/>
  <c r="HG23" i="1"/>
  <c r="HE23" i="1"/>
  <c r="HD23" i="1"/>
  <c r="HC23" i="1"/>
  <c r="HB23" i="1"/>
  <c r="HA23" i="1"/>
  <c r="GT23" i="1"/>
  <c r="GR23" i="1"/>
  <c r="GS23" i="1" s="1"/>
  <c r="GP23" i="1"/>
  <c r="GQ23" i="1" s="1"/>
  <c r="GM23" i="1"/>
  <c r="GL23" i="1"/>
  <c r="GN23" i="1" s="1"/>
  <c r="GJ23" i="1"/>
  <c r="GH23" i="1"/>
  <c r="GG23" i="1"/>
  <c r="GK23" i="1" s="1"/>
  <c r="GV23" i="1" s="1"/>
  <c r="GW23" i="1" s="1"/>
  <c r="GF23" i="1"/>
  <c r="GD23" i="1"/>
  <c r="J23" i="1"/>
  <c r="F23" i="1"/>
  <c r="B23" i="1"/>
  <c r="A23" i="1"/>
  <c r="HI22" i="1"/>
  <c r="HH22" i="1"/>
  <c r="HG22" i="1"/>
  <c r="HE22" i="1"/>
  <c r="HD22" i="1"/>
  <c r="HC22" i="1"/>
  <c r="HB22" i="1"/>
  <c r="HA22" i="1"/>
  <c r="GT22" i="1"/>
  <c r="GS22" i="1"/>
  <c r="GR22" i="1"/>
  <c r="GQ22" i="1"/>
  <c r="GP22" i="1"/>
  <c r="GM22" i="1"/>
  <c r="GI22" i="1"/>
  <c r="GG22" i="1"/>
  <c r="GE22" i="1"/>
  <c r="GD22" i="1"/>
  <c r="GH22" i="1" s="1"/>
  <c r="M22" i="1"/>
  <c r="I22" i="1"/>
  <c r="E22" i="1"/>
  <c r="B22" i="1"/>
  <c r="A22" i="1"/>
  <c r="HI21" i="1"/>
  <c r="HH21" i="1"/>
  <c r="HG21" i="1"/>
  <c r="HE21" i="1"/>
  <c r="HD21" i="1"/>
  <c r="HC21" i="1"/>
  <c r="HB21" i="1"/>
  <c r="HA21" i="1"/>
  <c r="GT21" i="1"/>
  <c r="GR21" i="1"/>
  <c r="GS21" i="1" s="1"/>
  <c r="GP21" i="1"/>
  <c r="GQ21" i="1" s="1"/>
  <c r="GM21" i="1"/>
  <c r="GL21" i="1"/>
  <c r="GN21" i="1" s="1"/>
  <c r="GJ21" i="1"/>
  <c r="GG21" i="1"/>
  <c r="GK21" i="1" s="1"/>
  <c r="GV21" i="1" s="1"/>
  <c r="GW21" i="1" s="1"/>
  <c r="GD21" i="1"/>
  <c r="L21" i="1"/>
  <c r="H21" i="1"/>
  <c r="D21" i="1"/>
  <c r="B21" i="1"/>
  <c r="A21" i="1"/>
  <c r="HI20" i="1"/>
  <c r="HH20" i="1"/>
  <c r="HG20" i="1"/>
  <c r="HE20" i="1"/>
  <c r="HD20" i="1"/>
  <c r="HC20" i="1"/>
  <c r="HB20" i="1"/>
  <c r="HA20" i="1"/>
  <c r="GT20" i="1"/>
  <c r="GS20" i="1"/>
  <c r="GR20" i="1"/>
  <c r="GQ20" i="1"/>
  <c r="GP20" i="1"/>
  <c r="GM20" i="1"/>
  <c r="GI20" i="1"/>
  <c r="GG20" i="1"/>
  <c r="GE20" i="1"/>
  <c r="GD20" i="1"/>
  <c r="GH20" i="1" s="1"/>
  <c r="K20" i="1"/>
  <c r="G20" i="1"/>
  <c r="B20" i="1"/>
  <c r="A20" i="1"/>
  <c r="HI19" i="1"/>
  <c r="HH19" i="1"/>
  <c r="HG19" i="1"/>
  <c r="HE19" i="1"/>
  <c r="HD19" i="1"/>
  <c r="HC19" i="1"/>
  <c r="HB19" i="1"/>
  <c r="HA19" i="1"/>
  <c r="GT19" i="1"/>
  <c r="GR19" i="1"/>
  <c r="GS19" i="1" s="1"/>
  <c r="GP19" i="1"/>
  <c r="GQ19" i="1" s="1"/>
  <c r="GM19" i="1"/>
  <c r="GL19" i="1"/>
  <c r="GN19" i="1" s="1"/>
  <c r="GJ19" i="1"/>
  <c r="GH19" i="1"/>
  <c r="GG19" i="1"/>
  <c r="GK19" i="1" s="1"/>
  <c r="GV19" i="1" s="1"/>
  <c r="GW19" i="1" s="1"/>
  <c r="GF19" i="1"/>
  <c r="GD19" i="1"/>
  <c r="J19" i="1"/>
  <c r="F19" i="1"/>
  <c r="B19" i="1"/>
  <c r="A19" i="1"/>
  <c r="HI18" i="1"/>
  <c r="HH18" i="1"/>
  <c r="HG18" i="1"/>
  <c r="HE18" i="1"/>
  <c r="HD18" i="1"/>
  <c r="HC18" i="1"/>
  <c r="HB18" i="1"/>
  <c r="HA18" i="1"/>
  <c r="GT18" i="1"/>
  <c r="GS18" i="1"/>
  <c r="GR18" i="1"/>
  <c r="GQ18" i="1"/>
  <c r="GP18" i="1"/>
  <c r="GM18" i="1"/>
  <c r="GI18" i="1"/>
  <c r="GG18" i="1"/>
  <c r="GE18" i="1"/>
  <c r="GD18" i="1"/>
  <c r="GH18" i="1" s="1"/>
  <c r="M18" i="1"/>
  <c r="I18" i="1"/>
  <c r="E18" i="1"/>
  <c r="B18" i="1"/>
  <c r="A18" i="1"/>
  <c r="HI17" i="1"/>
  <c r="HH17" i="1"/>
  <c r="HG17" i="1"/>
  <c r="HE17" i="1"/>
  <c r="HD17" i="1"/>
  <c r="HC17" i="1"/>
  <c r="HB17" i="1"/>
  <c r="HA17" i="1"/>
  <c r="GT17" i="1"/>
  <c r="GR17" i="1"/>
  <c r="GS17" i="1" s="1"/>
  <c r="GP17" i="1"/>
  <c r="GQ17" i="1" s="1"/>
  <c r="GM17" i="1"/>
  <c r="GL17" i="1"/>
  <c r="GN17" i="1" s="1"/>
  <c r="GJ17" i="1"/>
  <c r="GG17" i="1"/>
  <c r="GK17" i="1" s="1"/>
  <c r="GV17" i="1" s="1"/>
  <c r="GW17" i="1" s="1"/>
  <c r="GD17" i="1"/>
  <c r="L17" i="1"/>
  <c r="H17" i="1"/>
  <c r="D17" i="1"/>
  <c r="B17" i="1"/>
  <c r="A17" i="1"/>
  <c r="HI16" i="1"/>
  <c r="HH16" i="1"/>
  <c r="HG16" i="1"/>
  <c r="HE16" i="1"/>
  <c r="HD16" i="1"/>
  <c r="HC16" i="1"/>
  <c r="HB16" i="1"/>
  <c r="HA16" i="1"/>
  <c r="GT16" i="1"/>
  <c r="GS16" i="1"/>
  <c r="GR16" i="1"/>
  <c r="GQ16" i="1"/>
  <c r="GP16" i="1"/>
  <c r="GM16" i="1"/>
  <c r="GI16" i="1"/>
  <c r="GG16" i="1"/>
  <c r="GE16" i="1"/>
  <c r="GD16" i="1"/>
  <c r="GH16" i="1" s="1"/>
  <c r="K16" i="1"/>
  <c r="G16" i="1"/>
  <c r="B16" i="1"/>
  <c r="A16" i="1"/>
  <c r="HI15" i="1"/>
  <c r="HH15" i="1"/>
  <c r="HG15" i="1"/>
  <c r="HE15" i="1"/>
  <c r="HD15" i="1"/>
  <c r="HC15" i="1"/>
  <c r="GC3" i="1" s="1"/>
  <c r="HB15" i="1"/>
  <c r="HA15" i="1"/>
  <c r="GT15" i="1"/>
  <c r="GR15" i="1"/>
  <c r="GS15" i="1" s="1"/>
  <c r="GP15" i="1"/>
  <c r="GQ15" i="1" s="1"/>
  <c r="GM15" i="1"/>
  <c r="GL15" i="1"/>
  <c r="GN15" i="1" s="1"/>
  <c r="GJ15" i="1"/>
  <c r="GH15" i="1"/>
  <c r="GG15" i="1"/>
  <c r="GK15" i="1" s="1"/>
  <c r="GV15" i="1" s="1"/>
  <c r="GW15" i="1" s="1"/>
  <c r="GF15" i="1"/>
  <c r="GD15" i="1"/>
  <c r="J15" i="1"/>
  <c r="F15" i="1"/>
  <c r="B15" i="1"/>
  <c r="A15" i="1"/>
  <c r="HI14" i="1"/>
  <c r="HH14" i="1"/>
  <c r="HG14" i="1"/>
  <c r="HE14" i="1"/>
  <c r="HD14" i="1"/>
  <c r="HC14" i="1"/>
  <c r="HB14" i="1"/>
  <c r="HA14" i="1"/>
  <c r="GT14" i="1"/>
  <c r="GS14" i="1"/>
  <c r="GR14" i="1"/>
  <c r="GQ14" i="1"/>
  <c r="GP14" i="1"/>
  <c r="GM14" i="1"/>
  <c r="GI14" i="1"/>
  <c r="GG14" i="1"/>
  <c r="GE14" i="1"/>
  <c r="GD14" i="1"/>
  <c r="GH14" i="1" s="1"/>
  <c r="M14" i="1"/>
  <c r="I14" i="1"/>
  <c r="E14" i="1"/>
  <c r="B14" i="1"/>
  <c r="A14" i="1"/>
  <c r="HI13" i="1"/>
  <c r="HH13" i="1"/>
  <c r="HG13" i="1"/>
  <c r="HE13" i="1"/>
  <c r="HD13" i="1"/>
  <c r="HC13" i="1"/>
  <c r="HB13" i="1"/>
  <c r="HA13" i="1"/>
  <c r="GT13" i="1"/>
  <c r="GR13" i="1"/>
  <c r="GS13" i="1" s="1"/>
  <c r="GP13" i="1"/>
  <c r="GQ13" i="1" s="1"/>
  <c r="GM13" i="1"/>
  <c r="GL13" i="1"/>
  <c r="GN13" i="1" s="1"/>
  <c r="GJ13" i="1"/>
  <c r="GG13" i="1"/>
  <c r="GK13" i="1" s="1"/>
  <c r="GV13" i="1" s="1"/>
  <c r="GW13" i="1" s="1"/>
  <c r="GD13" i="1"/>
  <c r="L13" i="1"/>
  <c r="H13" i="1"/>
  <c r="D13" i="1"/>
  <c r="B13" i="1"/>
  <c r="A13" i="1"/>
  <c r="HG12" i="1"/>
  <c r="HH12" i="1" s="1"/>
  <c r="HE12" i="1"/>
  <c r="HD12" i="1"/>
  <c r="HC12" i="1"/>
  <c r="HB12" i="1"/>
  <c r="HA12" i="1"/>
  <c r="GT12" i="1"/>
  <c r="GM12" i="1"/>
  <c r="GG12" i="1"/>
  <c r="GD12" i="1"/>
  <c r="GH12" i="1" s="1"/>
  <c r="K12" i="1"/>
  <c r="G12" i="1"/>
  <c r="P11" i="1"/>
  <c r="M11" i="1"/>
  <c r="L11" i="1"/>
  <c r="K11" i="1"/>
  <c r="J11" i="1"/>
  <c r="I11" i="1"/>
  <c r="H11" i="1"/>
  <c r="G11" i="1"/>
  <c r="F11" i="1"/>
  <c r="E11" i="1"/>
  <c r="D11" i="1"/>
  <c r="HI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W9" i="1"/>
  <c r="X9" i="1" s="1"/>
  <c r="Y9" i="1" s="1"/>
  <c r="Z9" i="1" s="1"/>
  <c r="AA9" i="1" s="1"/>
  <c r="AB9" i="1" s="1"/>
  <c r="AC9" i="1" s="1"/>
  <c r="AD9" i="1" s="1"/>
  <c r="V9" i="1"/>
  <c r="A9" i="1"/>
  <c r="GC8" i="1"/>
  <c r="GB8" i="1"/>
  <c r="GA8" i="1"/>
  <c r="FZ8" i="1"/>
  <c r="FY8" i="1"/>
  <c r="FX8" i="1"/>
  <c r="FX200" i="1" s="1"/>
  <c r="FW8" i="1"/>
  <c r="FV8" i="1"/>
  <c r="FU8" i="1"/>
  <c r="FT8" i="1"/>
  <c r="FS8" i="1"/>
  <c r="FR8" i="1"/>
  <c r="FQ8" i="1"/>
  <c r="FP8" i="1"/>
  <c r="FP200" i="1" s="1"/>
  <c r="FO8" i="1"/>
  <c r="FN8" i="1"/>
  <c r="FM8" i="1"/>
  <c r="FL8" i="1"/>
  <c r="FK8" i="1"/>
  <c r="FJ8" i="1"/>
  <c r="FI8" i="1"/>
  <c r="FH8" i="1"/>
  <c r="FH200" i="1" s="1"/>
  <c r="FG8" i="1"/>
  <c r="FF8" i="1"/>
  <c r="FE8" i="1"/>
  <c r="FD8" i="1"/>
  <c r="FC8" i="1"/>
  <c r="FB8" i="1"/>
  <c r="FA8" i="1"/>
  <c r="EZ8" i="1"/>
  <c r="EZ200" i="1" s="1"/>
  <c r="EY8" i="1"/>
  <c r="EX8" i="1"/>
  <c r="EW8" i="1"/>
  <c r="EV8" i="1"/>
  <c r="EU8" i="1"/>
  <c r="ET8" i="1"/>
  <c r="ES8" i="1"/>
  <c r="ER8" i="1"/>
  <c r="ER200" i="1" s="1"/>
  <c r="EQ8" i="1"/>
  <c r="EP8" i="1"/>
  <c r="EO8" i="1"/>
  <c r="EN8" i="1"/>
  <c r="EM8" i="1"/>
  <c r="EL8" i="1"/>
  <c r="EK8" i="1"/>
  <c r="EJ8" i="1"/>
  <c r="EJ200" i="1" s="1"/>
  <c r="EI8" i="1"/>
  <c r="EH8" i="1"/>
  <c r="EG8" i="1"/>
  <c r="EF8" i="1"/>
  <c r="EE8" i="1"/>
  <c r="ED8" i="1"/>
  <c r="EC8" i="1"/>
  <c r="EB8" i="1"/>
  <c r="EB200" i="1" s="1"/>
  <c r="EA8" i="1"/>
  <c r="DZ8" i="1"/>
  <c r="DY8" i="1"/>
  <c r="DX8" i="1"/>
  <c r="DW8" i="1"/>
  <c r="DV8" i="1"/>
  <c r="DU8" i="1"/>
  <c r="DT8" i="1"/>
  <c r="DT200" i="1" s="1"/>
  <c r="DS8" i="1"/>
  <c r="DR8" i="1"/>
  <c r="DQ8" i="1"/>
  <c r="DP8" i="1"/>
  <c r="DO8" i="1"/>
  <c r="DN8" i="1"/>
  <c r="DM8" i="1"/>
  <c r="DL8" i="1"/>
  <c r="DL200" i="1" s="1"/>
  <c r="DK8" i="1"/>
  <c r="DJ8" i="1"/>
  <c r="DI8" i="1"/>
  <c r="DH8" i="1"/>
  <c r="DG8" i="1"/>
  <c r="DF8" i="1"/>
  <c r="DE8" i="1"/>
  <c r="DD8" i="1"/>
  <c r="DD200" i="1" s="1"/>
  <c r="DC8" i="1"/>
  <c r="DB8" i="1"/>
  <c r="DA8" i="1"/>
  <c r="CZ8" i="1"/>
  <c r="CY8" i="1"/>
  <c r="CX8" i="1"/>
  <c r="CW8" i="1"/>
  <c r="CV8" i="1"/>
  <c r="CV200" i="1" s="1"/>
  <c r="CU8" i="1"/>
  <c r="CT8" i="1"/>
  <c r="CS8" i="1"/>
  <c r="CR8" i="1"/>
  <c r="CQ8" i="1"/>
  <c r="CP8" i="1"/>
  <c r="CO8" i="1"/>
  <c r="CN8" i="1"/>
  <c r="CN200" i="1" s="1"/>
  <c r="CM8" i="1"/>
  <c r="CL8" i="1"/>
  <c r="CK8" i="1"/>
  <c r="CJ8" i="1"/>
  <c r="CI8" i="1"/>
  <c r="CH8" i="1"/>
  <c r="CG8" i="1"/>
  <c r="CF8" i="1"/>
  <c r="CF200" i="1" s="1"/>
  <c r="CE8" i="1"/>
  <c r="CD8" i="1"/>
  <c r="CC8" i="1"/>
  <c r="CB8" i="1"/>
  <c r="CA8" i="1"/>
  <c r="BZ8" i="1"/>
  <c r="BY8" i="1"/>
  <c r="BX8" i="1"/>
  <c r="BX200" i="1" s="1"/>
  <c r="BW8" i="1"/>
  <c r="BV8" i="1"/>
  <c r="BU8" i="1"/>
  <c r="BT8" i="1"/>
  <c r="BS8" i="1"/>
  <c r="BR8" i="1"/>
  <c r="BQ8" i="1"/>
  <c r="BP8" i="1"/>
  <c r="BP200" i="1" s="1"/>
  <c r="BO8" i="1"/>
  <c r="BN8" i="1"/>
  <c r="BM8" i="1"/>
  <c r="BL8" i="1"/>
  <c r="BK8" i="1"/>
  <c r="BJ8" i="1"/>
  <c r="BI8" i="1"/>
  <c r="BH8" i="1"/>
  <c r="BH199" i="1" s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D199" i="1" s="1"/>
  <c r="AC8" i="1"/>
  <c r="AB8" i="1"/>
  <c r="AA8" i="1"/>
  <c r="Z8" i="1"/>
  <c r="Y8" i="1"/>
  <c r="X8" i="1"/>
  <c r="W8" i="1"/>
  <c r="V8" i="1"/>
  <c r="V199" i="1" s="1"/>
  <c r="U8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GA3" i="1"/>
  <c r="FW3" i="1"/>
  <c r="FS3" i="1"/>
  <c r="FO3" i="1"/>
  <c r="FK3" i="1"/>
  <c r="FG3" i="1"/>
  <c r="FC3" i="1"/>
  <c r="EY3" i="1"/>
  <c r="EU3" i="1"/>
  <c r="EQ3" i="1"/>
  <c r="EM3" i="1"/>
  <c r="EI3" i="1"/>
  <c r="EE3" i="1"/>
  <c r="EA3" i="1"/>
  <c r="DW3" i="1"/>
  <c r="DS3" i="1"/>
  <c r="DO3" i="1"/>
  <c r="DK3" i="1"/>
  <c r="DG3" i="1"/>
  <c r="DC3" i="1"/>
  <c r="CY3" i="1"/>
  <c r="CU3" i="1"/>
  <c r="CQ3" i="1"/>
  <c r="CM3" i="1"/>
  <c r="CI3" i="1"/>
  <c r="CE3" i="1"/>
  <c r="CA3" i="1"/>
  <c r="BW3" i="1"/>
  <c r="BS3" i="1"/>
  <c r="BO3" i="1"/>
  <c r="BK3" i="1"/>
  <c r="BG3" i="1"/>
  <c r="BC3" i="1"/>
  <c r="AY3" i="1"/>
  <c r="AU3" i="1"/>
  <c r="AQ3" i="1"/>
  <c r="AM3" i="1"/>
  <c r="AI3" i="1"/>
  <c r="AE3" i="1"/>
  <c r="AA3" i="1"/>
  <c r="W3" i="1"/>
  <c r="GC2" i="1"/>
  <c r="FY2" i="1"/>
  <c r="FU2" i="1"/>
  <c r="FQ2" i="1"/>
  <c r="FM2" i="1"/>
  <c r="FI2" i="1"/>
  <c r="FE2" i="1"/>
  <c r="FA2" i="1"/>
  <c r="EW2" i="1"/>
  <c r="ES2" i="1"/>
  <c r="EO2" i="1"/>
  <c r="EK2" i="1"/>
  <c r="EG2" i="1"/>
  <c r="EC2" i="1"/>
  <c r="DY2" i="1"/>
  <c r="DU2" i="1"/>
  <c r="DQ2" i="1"/>
  <c r="DM2" i="1"/>
  <c r="DI2" i="1"/>
  <c r="DE2" i="1"/>
  <c r="DA2" i="1"/>
  <c r="CW2" i="1"/>
  <c r="CS2" i="1"/>
  <c r="CO2" i="1"/>
  <c r="CK2" i="1"/>
  <c r="CG2" i="1"/>
  <c r="CC2" i="1"/>
  <c r="BY2" i="1"/>
  <c r="BU2" i="1"/>
  <c r="BQ2" i="1"/>
  <c r="BM2" i="1"/>
  <c r="BI2" i="1"/>
  <c r="BE2" i="1"/>
  <c r="BA2" i="1"/>
  <c r="AW2" i="1"/>
  <c r="AS2" i="1"/>
  <c r="AO2" i="1"/>
  <c r="AK2" i="1"/>
  <c r="AG2" i="1"/>
  <c r="AC2" i="1"/>
  <c r="Y2" i="1"/>
  <c r="U2" i="1"/>
  <c r="U1" i="1"/>
  <c r="GE12" i="1" l="1"/>
  <c r="GI12" i="1"/>
  <c r="HI8" i="1"/>
  <c r="HI12" i="1"/>
  <c r="HI7" i="1"/>
  <c r="HI9" i="1" s="1"/>
  <c r="S9" i="1" s="1"/>
  <c r="HB8" i="1"/>
  <c r="AF9" i="1"/>
  <c r="AG9" i="1" s="1"/>
  <c r="AE9" i="1"/>
  <c r="GZ17" i="1"/>
  <c r="GX17" i="1"/>
  <c r="GY17" i="1"/>
  <c r="GZ25" i="1"/>
  <c r="GX25" i="1"/>
  <c r="GY25" i="1"/>
  <c r="GZ33" i="1"/>
  <c r="GX33" i="1"/>
  <c r="GY33" i="1"/>
  <c r="GZ41" i="1"/>
  <c r="GX41" i="1"/>
  <c r="GY41" i="1"/>
  <c r="GZ49" i="1"/>
  <c r="GX49" i="1"/>
  <c r="GY49" i="1"/>
  <c r="GZ57" i="1"/>
  <c r="GX57" i="1"/>
  <c r="GY57" i="1"/>
  <c r="GZ65" i="1"/>
  <c r="GX65" i="1"/>
  <c r="GY65" i="1"/>
  <c r="GZ73" i="1"/>
  <c r="GX73" i="1"/>
  <c r="GY73" i="1"/>
  <c r="GZ81" i="1"/>
  <c r="GX81" i="1"/>
  <c r="GY81" i="1"/>
  <c r="GZ89" i="1"/>
  <c r="GX89" i="1"/>
  <c r="GY89" i="1"/>
  <c r="GZ97" i="1"/>
  <c r="GX97" i="1"/>
  <c r="GY97" i="1"/>
  <c r="GZ13" i="1"/>
  <c r="GX13" i="1"/>
  <c r="GY13" i="1"/>
  <c r="GZ21" i="1"/>
  <c r="GX21" i="1"/>
  <c r="GY21" i="1"/>
  <c r="GZ29" i="1"/>
  <c r="GX29" i="1"/>
  <c r="GY29" i="1"/>
  <c r="GZ37" i="1"/>
  <c r="GX37" i="1"/>
  <c r="GY37" i="1"/>
  <c r="GZ45" i="1"/>
  <c r="GX45" i="1"/>
  <c r="GY45" i="1"/>
  <c r="GZ53" i="1"/>
  <c r="GX53" i="1"/>
  <c r="GY53" i="1"/>
  <c r="GZ61" i="1"/>
  <c r="GX61" i="1"/>
  <c r="GY61" i="1"/>
  <c r="GZ69" i="1"/>
  <c r="GX69" i="1"/>
  <c r="GY69" i="1"/>
  <c r="GZ77" i="1"/>
  <c r="GX77" i="1"/>
  <c r="GY77" i="1"/>
  <c r="GZ85" i="1"/>
  <c r="GX85" i="1"/>
  <c r="GY85" i="1"/>
  <c r="GZ93" i="1"/>
  <c r="GX93" i="1"/>
  <c r="GY93" i="1"/>
  <c r="V1" i="1"/>
  <c r="U200" i="1"/>
  <c r="U199" i="1"/>
  <c r="O167" i="1"/>
  <c r="N166" i="1"/>
  <c r="O165" i="1"/>
  <c r="N164" i="1"/>
  <c r="O163" i="1"/>
  <c r="N162" i="1"/>
  <c r="O161" i="1"/>
  <c r="N160" i="1"/>
  <c r="O159" i="1"/>
  <c r="N158" i="1"/>
  <c r="O157" i="1"/>
  <c r="N156" i="1"/>
  <c r="O155" i="1"/>
  <c r="N154" i="1"/>
  <c r="O153" i="1"/>
  <c r="N152" i="1"/>
  <c r="O151" i="1"/>
  <c r="N150" i="1"/>
  <c r="O149" i="1"/>
  <c r="N148" i="1"/>
  <c r="O147" i="1"/>
  <c r="N146" i="1"/>
  <c r="O145" i="1"/>
  <c r="N144" i="1"/>
  <c r="O143" i="1"/>
  <c r="N142" i="1"/>
  <c r="O141" i="1"/>
  <c r="N140" i="1"/>
  <c r="O139" i="1"/>
  <c r="N138" i="1"/>
  <c r="O137" i="1"/>
  <c r="N136" i="1"/>
  <c r="O135" i="1"/>
  <c r="N134" i="1"/>
  <c r="O133" i="1"/>
  <c r="N132" i="1"/>
  <c r="O131" i="1"/>
  <c r="N130" i="1"/>
  <c r="O129" i="1"/>
  <c r="N128" i="1"/>
  <c r="O127" i="1"/>
  <c r="N126" i="1"/>
  <c r="O125" i="1"/>
  <c r="N124" i="1"/>
  <c r="O123" i="1"/>
  <c r="N122" i="1"/>
  <c r="O121" i="1"/>
  <c r="N120" i="1"/>
  <c r="O119" i="1"/>
  <c r="N118" i="1"/>
  <c r="O117" i="1"/>
  <c r="N116" i="1"/>
  <c r="O115" i="1"/>
  <c r="N114" i="1"/>
  <c r="O113" i="1"/>
  <c r="N112" i="1"/>
  <c r="O111" i="1"/>
  <c r="N110" i="1"/>
  <c r="O109" i="1"/>
  <c r="N108" i="1"/>
  <c r="O107" i="1"/>
  <c r="N106" i="1"/>
  <c r="O105" i="1"/>
  <c r="N104" i="1"/>
  <c r="O103" i="1"/>
  <c r="N102" i="1"/>
  <c r="O166" i="1"/>
  <c r="N165" i="1"/>
  <c r="O162" i="1"/>
  <c r="N161" i="1"/>
  <c r="O158" i="1"/>
  <c r="N157" i="1"/>
  <c r="O154" i="1"/>
  <c r="N153" i="1"/>
  <c r="O150" i="1"/>
  <c r="N149" i="1"/>
  <c r="O146" i="1"/>
  <c r="N145" i="1"/>
  <c r="O142" i="1"/>
  <c r="N141" i="1"/>
  <c r="O138" i="1"/>
  <c r="N137" i="1"/>
  <c r="O134" i="1"/>
  <c r="N133" i="1"/>
  <c r="O130" i="1"/>
  <c r="N129" i="1"/>
  <c r="O126" i="1"/>
  <c r="N125" i="1"/>
  <c r="O122" i="1"/>
  <c r="N121" i="1"/>
  <c r="O118" i="1"/>
  <c r="N117" i="1"/>
  <c r="O114" i="1"/>
  <c r="N113" i="1"/>
  <c r="O110" i="1"/>
  <c r="N109" i="1"/>
  <c r="O106" i="1"/>
  <c r="N105" i="1"/>
  <c r="O102" i="1"/>
  <c r="O101" i="1"/>
  <c r="N100" i="1"/>
  <c r="O99" i="1"/>
  <c r="N98" i="1"/>
  <c r="O97" i="1"/>
  <c r="N96" i="1"/>
  <c r="O95" i="1"/>
  <c r="N94" i="1"/>
  <c r="O93" i="1"/>
  <c r="N92" i="1"/>
  <c r="O91" i="1"/>
  <c r="N90" i="1"/>
  <c r="O89" i="1"/>
  <c r="N88" i="1"/>
  <c r="O87" i="1"/>
  <c r="N86" i="1"/>
  <c r="O85" i="1"/>
  <c r="N84" i="1"/>
  <c r="O83" i="1"/>
  <c r="N82" i="1"/>
  <c r="O81" i="1"/>
  <c r="N80" i="1"/>
  <c r="O79" i="1"/>
  <c r="N78" i="1"/>
  <c r="O77" i="1"/>
  <c r="N76" i="1"/>
  <c r="O75" i="1"/>
  <c r="N74" i="1"/>
  <c r="O73" i="1"/>
  <c r="N72" i="1"/>
  <c r="O71" i="1"/>
  <c r="N70" i="1"/>
  <c r="O69" i="1"/>
  <c r="N68" i="1"/>
  <c r="O67" i="1"/>
  <c r="N66" i="1"/>
  <c r="O65" i="1"/>
  <c r="N64" i="1"/>
  <c r="O63" i="1"/>
  <c r="N62" i="1"/>
  <c r="O61" i="1"/>
  <c r="N60" i="1"/>
  <c r="O59" i="1"/>
  <c r="N58" i="1"/>
  <c r="O57" i="1"/>
  <c r="N56" i="1"/>
  <c r="O55" i="1"/>
  <c r="N54" i="1"/>
  <c r="O53" i="1"/>
  <c r="N52" i="1"/>
  <c r="O51" i="1"/>
  <c r="N50" i="1"/>
  <c r="O49" i="1"/>
  <c r="N48" i="1"/>
  <c r="O47" i="1"/>
  <c r="N46" i="1"/>
  <c r="O45" i="1"/>
  <c r="N44" i="1"/>
  <c r="O43" i="1"/>
  <c r="N42" i="1"/>
  <c r="O41" i="1"/>
  <c r="N40" i="1"/>
  <c r="O39" i="1"/>
  <c r="N38" i="1"/>
  <c r="O37" i="1"/>
  <c r="N36" i="1"/>
  <c r="O35" i="1"/>
  <c r="N34" i="1"/>
  <c r="O33" i="1"/>
  <c r="N32" i="1"/>
  <c r="O31" i="1"/>
  <c r="N30" i="1"/>
  <c r="O29" i="1"/>
  <c r="N28" i="1"/>
  <c r="O27" i="1"/>
  <c r="N26" i="1"/>
  <c r="O25" i="1"/>
  <c r="N24" i="1"/>
  <c r="O23" i="1"/>
  <c r="N22" i="1"/>
  <c r="O21" i="1"/>
  <c r="N20" i="1"/>
  <c r="O19" i="1"/>
  <c r="N18" i="1"/>
  <c r="O17" i="1"/>
  <c r="N16" i="1"/>
  <c r="O15" i="1"/>
  <c r="N14" i="1"/>
  <c r="O13" i="1"/>
  <c r="N12" i="1"/>
  <c r="N167" i="1"/>
  <c r="O164" i="1"/>
  <c r="N163" i="1"/>
  <c r="O160" i="1"/>
  <c r="N159" i="1"/>
  <c r="O156" i="1"/>
  <c r="N155" i="1"/>
  <c r="O152" i="1"/>
  <c r="N151" i="1"/>
  <c r="O148" i="1"/>
  <c r="N147" i="1"/>
  <c r="O144" i="1"/>
  <c r="N143" i="1"/>
  <c r="O140" i="1"/>
  <c r="N139" i="1"/>
  <c r="O136" i="1"/>
  <c r="N135" i="1"/>
  <c r="O132" i="1"/>
  <c r="N131" i="1"/>
  <c r="O128" i="1"/>
  <c r="N127" i="1"/>
  <c r="O124" i="1"/>
  <c r="N123" i="1"/>
  <c r="O120" i="1"/>
  <c r="N119" i="1"/>
  <c r="O116" i="1"/>
  <c r="N115" i="1"/>
  <c r="O112" i="1"/>
  <c r="N111" i="1"/>
  <c r="O108" i="1"/>
  <c r="N107" i="1"/>
  <c r="W200" i="1"/>
  <c r="W199" i="1"/>
  <c r="Y200" i="1"/>
  <c r="Y199" i="1"/>
  <c r="AA200" i="1"/>
  <c r="AA199" i="1"/>
  <c r="AC200" i="1"/>
  <c r="AC199" i="1"/>
  <c r="AG199" i="1"/>
  <c r="AG200" i="1"/>
  <c r="AI200" i="1"/>
  <c r="AI199" i="1"/>
  <c r="AK200" i="1"/>
  <c r="AK199" i="1"/>
  <c r="AM199" i="1"/>
  <c r="AM200" i="1"/>
  <c r="AO199" i="1"/>
  <c r="AO200" i="1"/>
  <c r="AS199" i="1"/>
  <c r="AS200" i="1"/>
  <c r="AY200" i="1"/>
  <c r="AY199" i="1"/>
  <c r="BC199" i="1"/>
  <c r="BC200" i="1"/>
  <c r="BI200" i="1"/>
  <c r="BI199" i="1"/>
  <c r="BM199" i="1"/>
  <c r="BM200" i="1"/>
  <c r="BO199" i="1"/>
  <c r="BO200" i="1"/>
  <c r="BQ199" i="1"/>
  <c r="BQ200" i="1"/>
  <c r="BS199" i="1"/>
  <c r="BS200" i="1"/>
  <c r="BU199" i="1"/>
  <c r="BU200" i="1"/>
  <c r="BW199" i="1"/>
  <c r="BW200" i="1"/>
  <c r="BY199" i="1"/>
  <c r="BY200" i="1"/>
  <c r="CA199" i="1"/>
  <c r="CA200" i="1"/>
  <c r="CC199" i="1"/>
  <c r="CC200" i="1"/>
  <c r="CE199" i="1"/>
  <c r="CE200" i="1"/>
  <c r="CG199" i="1"/>
  <c r="CG200" i="1"/>
  <c r="CI199" i="1"/>
  <c r="CI200" i="1"/>
  <c r="CK199" i="1"/>
  <c r="CK200" i="1"/>
  <c r="CM199" i="1"/>
  <c r="CM200" i="1"/>
  <c r="CO199" i="1"/>
  <c r="CO200" i="1"/>
  <c r="CQ199" i="1"/>
  <c r="CQ200" i="1"/>
  <c r="CS199" i="1"/>
  <c r="CS200" i="1"/>
  <c r="CU199" i="1"/>
  <c r="CU200" i="1"/>
  <c r="CW199" i="1"/>
  <c r="CW200" i="1"/>
  <c r="CY199" i="1"/>
  <c r="CY200" i="1"/>
  <c r="DA199" i="1"/>
  <c r="DA200" i="1"/>
  <c r="DC199" i="1"/>
  <c r="DC200" i="1"/>
  <c r="DE199" i="1"/>
  <c r="DE200" i="1"/>
  <c r="DG199" i="1"/>
  <c r="DG200" i="1"/>
  <c r="DI199" i="1"/>
  <c r="DI200" i="1"/>
  <c r="DK199" i="1"/>
  <c r="DK200" i="1"/>
  <c r="DM199" i="1"/>
  <c r="DM200" i="1"/>
  <c r="DO199" i="1"/>
  <c r="DO200" i="1"/>
  <c r="DQ199" i="1"/>
  <c r="DQ200" i="1"/>
  <c r="DS199" i="1"/>
  <c r="DS200" i="1"/>
  <c r="DU199" i="1"/>
  <c r="DU200" i="1"/>
  <c r="DW199" i="1"/>
  <c r="DW200" i="1"/>
  <c r="DY199" i="1"/>
  <c r="DY200" i="1"/>
  <c r="EA199" i="1"/>
  <c r="EA200" i="1"/>
  <c r="EC199" i="1"/>
  <c r="EC200" i="1"/>
  <c r="EE199" i="1"/>
  <c r="EE200" i="1"/>
  <c r="EG199" i="1"/>
  <c r="EG200" i="1"/>
  <c r="EI199" i="1"/>
  <c r="EI200" i="1"/>
  <c r="EK199" i="1"/>
  <c r="EK200" i="1"/>
  <c r="EM199" i="1"/>
  <c r="EM200" i="1"/>
  <c r="EO199" i="1"/>
  <c r="EO200" i="1"/>
  <c r="EQ199" i="1"/>
  <c r="EQ200" i="1"/>
  <c r="ES199" i="1"/>
  <c r="ES200" i="1"/>
  <c r="EU199" i="1"/>
  <c r="EU200" i="1"/>
  <c r="EW199" i="1"/>
  <c r="EW200" i="1"/>
  <c r="EY199" i="1"/>
  <c r="EY200" i="1"/>
  <c r="FA199" i="1"/>
  <c r="FA200" i="1"/>
  <c r="FC199" i="1"/>
  <c r="FC200" i="1"/>
  <c r="FE199" i="1"/>
  <c r="FE200" i="1"/>
  <c r="FG199" i="1"/>
  <c r="FG200" i="1"/>
  <c r="FI199" i="1"/>
  <c r="FI200" i="1"/>
  <c r="FK199" i="1"/>
  <c r="FK200" i="1"/>
  <c r="FM199" i="1"/>
  <c r="FM200" i="1"/>
  <c r="FO199" i="1"/>
  <c r="FO200" i="1"/>
  <c r="FQ199" i="1"/>
  <c r="FQ200" i="1"/>
  <c r="FS199" i="1"/>
  <c r="FS200" i="1"/>
  <c r="FU199" i="1"/>
  <c r="FU200" i="1"/>
  <c r="FW199" i="1"/>
  <c r="FW200" i="1"/>
  <c r="FY199" i="1"/>
  <c r="FY200" i="1"/>
  <c r="GA199" i="1"/>
  <c r="GA200" i="1"/>
  <c r="GC199" i="1"/>
  <c r="GC200" i="1"/>
  <c r="O12" i="1"/>
  <c r="GI13" i="1"/>
  <c r="GE13" i="1"/>
  <c r="GL14" i="1"/>
  <c r="GN14" i="1" s="1"/>
  <c r="GJ14" i="1"/>
  <c r="GK14" i="1"/>
  <c r="GV14" i="1" s="1"/>
  <c r="GW14" i="1" s="1"/>
  <c r="N15" i="1"/>
  <c r="GZ15" i="1"/>
  <c r="GX15" i="1"/>
  <c r="O16" i="1"/>
  <c r="GI17" i="1"/>
  <c r="GE17" i="1"/>
  <c r="GL18" i="1"/>
  <c r="GN18" i="1" s="1"/>
  <c r="GJ18" i="1"/>
  <c r="GK18" i="1"/>
  <c r="GV18" i="1" s="1"/>
  <c r="GW18" i="1" s="1"/>
  <c r="N19" i="1"/>
  <c r="GZ19" i="1"/>
  <c r="GX19" i="1"/>
  <c r="O20" i="1"/>
  <c r="GI21" i="1"/>
  <c r="GE21" i="1"/>
  <c r="GL22" i="1"/>
  <c r="GN22" i="1" s="1"/>
  <c r="GJ22" i="1"/>
  <c r="GK22" i="1"/>
  <c r="GV22" i="1" s="1"/>
  <c r="GW22" i="1" s="1"/>
  <c r="N23" i="1"/>
  <c r="GZ23" i="1"/>
  <c r="GX23" i="1"/>
  <c r="O24" i="1"/>
  <c r="GL26" i="1"/>
  <c r="GN26" i="1" s="1"/>
  <c r="GJ26" i="1"/>
  <c r="GK26" i="1"/>
  <c r="GV26" i="1" s="1"/>
  <c r="GW26" i="1" s="1"/>
  <c r="N27" i="1"/>
  <c r="GZ27" i="1"/>
  <c r="GX27" i="1"/>
  <c r="O28" i="1"/>
  <c r="GI29" i="1"/>
  <c r="GE29" i="1"/>
  <c r="GL30" i="1"/>
  <c r="GN30" i="1" s="1"/>
  <c r="GJ30" i="1"/>
  <c r="GK30" i="1"/>
  <c r="GV30" i="1" s="1"/>
  <c r="GW30" i="1" s="1"/>
  <c r="N31" i="1"/>
  <c r="GZ31" i="1"/>
  <c r="GX31" i="1"/>
  <c r="O32" i="1"/>
  <c r="GI33" i="1"/>
  <c r="GE33" i="1"/>
  <c r="GL34" i="1"/>
  <c r="GN34" i="1" s="1"/>
  <c r="GJ34" i="1"/>
  <c r="GK34" i="1"/>
  <c r="GV34" i="1" s="1"/>
  <c r="GW34" i="1" s="1"/>
  <c r="N35" i="1"/>
  <c r="GZ35" i="1"/>
  <c r="GX35" i="1"/>
  <c r="O36" i="1"/>
  <c r="GI37" i="1"/>
  <c r="GE37" i="1"/>
  <c r="GL38" i="1"/>
  <c r="GN38" i="1" s="1"/>
  <c r="GJ38" i="1"/>
  <c r="GK38" i="1"/>
  <c r="GV38" i="1" s="1"/>
  <c r="GW38" i="1" s="1"/>
  <c r="N39" i="1"/>
  <c r="GZ39" i="1"/>
  <c r="GX39" i="1"/>
  <c r="O40" i="1"/>
  <c r="GI41" i="1"/>
  <c r="GE41" i="1"/>
  <c r="GL42" i="1"/>
  <c r="GN42" i="1" s="1"/>
  <c r="GJ42" i="1"/>
  <c r="GK42" i="1"/>
  <c r="GV42" i="1" s="1"/>
  <c r="GW42" i="1" s="1"/>
  <c r="N43" i="1"/>
  <c r="GZ43" i="1"/>
  <c r="GX43" i="1"/>
  <c r="O44" i="1"/>
  <c r="GI45" i="1"/>
  <c r="GE45" i="1"/>
  <c r="GL46" i="1"/>
  <c r="GN46" i="1" s="1"/>
  <c r="GJ46" i="1"/>
  <c r="GK46" i="1"/>
  <c r="GV46" i="1" s="1"/>
  <c r="GW46" i="1" s="1"/>
  <c r="N47" i="1"/>
  <c r="GZ47" i="1"/>
  <c r="GX47" i="1"/>
  <c r="O48" i="1"/>
  <c r="GI49" i="1"/>
  <c r="GE49" i="1"/>
  <c r="GL50" i="1"/>
  <c r="GN50" i="1" s="1"/>
  <c r="GJ50" i="1"/>
  <c r="GK50" i="1"/>
  <c r="GV50" i="1" s="1"/>
  <c r="GW50" i="1" s="1"/>
  <c r="N51" i="1"/>
  <c r="GZ51" i="1"/>
  <c r="GX51" i="1"/>
  <c r="O52" i="1"/>
  <c r="GI53" i="1"/>
  <c r="GE53" i="1"/>
  <c r="GL54" i="1"/>
  <c r="GN54" i="1" s="1"/>
  <c r="GJ54" i="1"/>
  <c r="GK54" i="1"/>
  <c r="GV54" i="1" s="1"/>
  <c r="GW54" i="1" s="1"/>
  <c r="N55" i="1"/>
  <c r="GZ55" i="1"/>
  <c r="GX55" i="1"/>
  <c r="O56" i="1"/>
  <c r="GI57" i="1"/>
  <c r="GE57" i="1"/>
  <c r="GL58" i="1"/>
  <c r="GN58" i="1" s="1"/>
  <c r="GJ58" i="1"/>
  <c r="GK58" i="1"/>
  <c r="GV58" i="1" s="1"/>
  <c r="GW58" i="1" s="1"/>
  <c r="N59" i="1"/>
  <c r="GZ59" i="1"/>
  <c r="GX59" i="1"/>
  <c r="O60" i="1"/>
  <c r="GI61" i="1"/>
  <c r="GE61" i="1"/>
  <c r="GL62" i="1"/>
  <c r="GN62" i="1" s="1"/>
  <c r="GJ62" i="1"/>
  <c r="GK62" i="1"/>
  <c r="GV62" i="1" s="1"/>
  <c r="GW62" i="1" s="1"/>
  <c r="N63" i="1"/>
  <c r="GZ63" i="1"/>
  <c r="GX63" i="1"/>
  <c r="O64" i="1"/>
  <c r="GI65" i="1"/>
  <c r="GE65" i="1"/>
  <c r="GL66" i="1"/>
  <c r="GN66" i="1" s="1"/>
  <c r="GJ66" i="1"/>
  <c r="GK66" i="1"/>
  <c r="GV66" i="1" s="1"/>
  <c r="GW66" i="1" s="1"/>
  <c r="N67" i="1"/>
  <c r="GZ67" i="1"/>
  <c r="GX67" i="1"/>
  <c r="O68" i="1"/>
  <c r="GI69" i="1"/>
  <c r="GE69" i="1"/>
  <c r="GL70" i="1"/>
  <c r="GN70" i="1" s="1"/>
  <c r="GJ70" i="1"/>
  <c r="GK70" i="1"/>
  <c r="GV70" i="1" s="1"/>
  <c r="GW70" i="1" s="1"/>
  <c r="N71" i="1"/>
  <c r="GZ71" i="1"/>
  <c r="GX71" i="1"/>
  <c r="O72" i="1"/>
  <c r="GI73" i="1"/>
  <c r="GE73" i="1"/>
  <c r="GL74" i="1"/>
  <c r="GN74" i="1" s="1"/>
  <c r="GJ74" i="1"/>
  <c r="GK74" i="1"/>
  <c r="GV74" i="1" s="1"/>
  <c r="GW74" i="1" s="1"/>
  <c r="N75" i="1"/>
  <c r="GZ75" i="1"/>
  <c r="GX75" i="1"/>
  <c r="O76" i="1"/>
  <c r="GI77" i="1"/>
  <c r="GE77" i="1"/>
  <c r="GL78" i="1"/>
  <c r="GN78" i="1" s="1"/>
  <c r="GJ78" i="1"/>
  <c r="GK78" i="1"/>
  <c r="GV78" i="1" s="1"/>
  <c r="GW78" i="1" s="1"/>
  <c r="N79" i="1"/>
  <c r="GZ79" i="1"/>
  <c r="GX79" i="1"/>
  <c r="O80" i="1"/>
  <c r="GI81" i="1"/>
  <c r="GE81" i="1"/>
  <c r="GL82" i="1"/>
  <c r="GN82" i="1" s="1"/>
  <c r="GJ82" i="1"/>
  <c r="GK82" i="1"/>
  <c r="GV82" i="1" s="1"/>
  <c r="GW82" i="1" s="1"/>
  <c r="N83" i="1"/>
  <c r="GZ83" i="1"/>
  <c r="GX83" i="1"/>
  <c r="O84" i="1"/>
  <c r="GI85" i="1"/>
  <c r="GE85" i="1"/>
  <c r="GL86" i="1"/>
  <c r="GN86" i="1" s="1"/>
  <c r="GJ86" i="1"/>
  <c r="GK86" i="1"/>
  <c r="GV86" i="1" s="1"/>
  <c r="GW86" i="1" s="1"/>
  <c r="N87" i="1"/>
  <c r="GZ87" i="1"/>
  <c r="GX87" i="1"/>
  <c r="O88" i="1"/>
  <c r="GI89" i="1"/>
  <c r="GE89" i="1"/>
  <c r="GL90" i="1"/>
  <c r="GN90" i="1" s="1"/>
  <c r="GJ90" i="1"/>
  <c r="GK90" i="1"/>
  <c r="GV90" i="1" s="1"/>
  <c r="GW90" i="1" s="1"/>
  <c r="N91" i="1"/>
  <c r="GZ91" i="1"/>
  <c r="GX91" i="1"/>
  <c r="O92" i="1"/>
  <c r="GI93" i="1"/>
  <c r="GE93" i="1"/>
  <c r="GL94" i="1"/>
  <c r="GN94" i="1" s="1"/>
  <c r="GJ94" i="1"/>
  <c r="GK94" i="1"/>
  <c r="GV94" i="1" s="1"/>
  <c r="GW94" i="1" s="1"/>
  <c r="N95" i="1"/>
  <c r="GZ95" i="1"/>
  <c r="GX95" i="1"/>
  <c r="O96" i="1"/>
  <c r="GI97" i="1"/>
  <c r="GE97" i="1"/>
  <c r="GL98" i="1"/>
  <c r="GN98" i="1" s="1"/>
  <c r="GJ98" i="1"/>
  <c r="GK98" i="1"/>
  <c r="GV98" i="1" s="1"/>
  <c r="GW98" i="1" s="1"/>
  <c r="N99" i="1"/>
  <c r="GZ99" i="1"/>
  <c r="GX99" i="1"/>
  <c r="O100" i="1"/>
  <c r="GI101" i="1"/>
  <c r="GE101" i="1"/>
  <c r="GZ101" i="1"/>
  <c r="GX101" i="1"/>
  <c r="GI105" i="1"/>
  <c r="GE105" i="1"/>
  <c r="GH105" i="1"/>
  <c r="GF105" i="1"/>
  <c r="GL106" i="1"/>
  <c r="GN106" i="1" s="1"/>
  <c r="GJ106" i="1"/>
  <c r="GK106" i="1"/>
  <c r="GV106" i="1" s="1"/>
  <c r="GW106" i="1" s="1"/>
  <c r="GZ109" i="1"/>
  <c r="GX109" i="1"/>
  <c r="GY109" i="1"/>
  <c r="GZ117" i="1"/>
  <c r="GX117" i="1"/>
  <c r="GY117" i="1"/>
  <c r="GZ125" i="1"/>
  <c r="GX125" i="1"/>
  <c r="GY125" i="1"/>
  <c r="GZ133" i="1"/>
  <c r="GX133" i="1"/>
  <c r="GY133" i="1"/>
  <c r="GZ141" i="1"/>
  <c r="GX141" i="1"/>
  <c r="GY141" i="1"/>
  <c r="GZ149" i="1"/>
  <c r="GX149" i="1"/>
  <c r="GY149" i="1"/>
  <c r="GZ157" i="1"/>
  <c r="GX157" i="1"/>
  <c r="GY157" i="1"/>
  <c r="GZ165" i="1"/>
  <c r="GX165" i="1"/>
  <c r="GY165" i="1"/>
  <c r="W1" i="1"/>
  <c r="W2" i="1"/>
  <c r="AA2" i="1"/>
  <c r="AE2" i="1"/>
  <c r="AI2" i="1"/>
  <c r="AM2" i="1"/>
  <c r="AQ2" i="1"/>
  <c r="AU2" i="1"/>
  <c r="AY2" i="1"/>
  <c r="BC2" i="1"/>
  <c r="BG2" i="1"/>
  <c r="BK2" i="1"/>
  <c r="BO2" i="1"/>
  <c r="BS2" i="1"/>
  <c r="BW2" i="1"/>
  <c r="CA2" i="1"/>
  <c r="CE2" i="1"/>
  <c r="CI2" i="1"/>
  <c r="CM2" i="1"/>
  <c r="CQ2" i="1"/>
  <c r="CU2" i="1"/>
  <c r="CY2" i="1"/>
  <c r="DC2" i="1"/>
  <c r="DG2" i="1"/>
  <c r="DK2" i="1"/>
  <c r="DO2" i="1"/>
  <c r="DS2" i="1"/>
  <c r="DW2" i="1"/>
  <c r="EA2" i="1"/>
  <c r="EE2" i="1"/>
  <c r="EI2" i="1"/>
  <c r="EM2" i="1"/>
  <c r="EQ2" i="1"/>
  <c r="EU2" i="1"/>
  <c r="EY2" i="1"/>
  <c r="FC2" i="1"/>
  <c r="FG2" i="1"/>
  <c r="FK2" i="1"/>
  <c r="FO2" i="1"/>
  <c r="FS2" i="1"/>
  <c r="FW2" i="1"/>
  <c r="GA2" i="1"/>
  <c r="U3" i="1"/>
  <c r="Y3" i="1"/>
  <c r="AC3" i="1"/>
  <c r="AG3" i="1"/>
  <c r="AK3" i="1"/>
  <c r="AO3" i="1"/>
  <c r="AS3" i="1"/>
  <c r="AW3" i="1"/>
  <c r="BA3" i="1"/>
  <c r="BE3" i="1"/>
  <c r="BI3" i="1"/>
  <c r="BM3" i="1"/>
  <c r="BQ3" i="1"/>
  <c r="BU3" i="1"/>
  <c r="BY3" i="1"/>
  <c r="CC3" i="1"/>
  <c r="CG3" i="1"/>
  <c r="CK3" i="1"/>
  <c r="CO3" i="1"/>
  <c r="CS3" i="1"/>
  <c r="CW3" i="1"/>
  <c r="DA3" i="1"/>
  <c r="DE3" i="1"/>
  <c r="DI3" i="1"/>
  <c r="DM3" i="1"/>
  <c r="DQ3" i="1"/>
  <c r="DU3" i="1"/>
  <c r="DY3" i="1"/>
  <c r="EC3" i="1"/>
  <c r="EG3" i="1"/>
  <c r="EK3" i="1"/>
  <c r="EO3" i="1"/>
  <c r="ES3" i="1"/>
  <c r="EW3" i="1"/>
  <c r="FA3" i="1"/>
  <c r="FE3" i="1"/>
  <c r="FI3" i="1"/>
  <c r="FM3" i="1"/>
  <c r="FQ3" i="1"/>
  <c r="FU3" i="1"/>
  <c r="FY3" i="1"/>
  <c r="J167" i="1"/>
  <c r="F167" i="1"/>
  <c r="M166" i="1"/>
  <c r="I166" i="1"/>
  <c r="E166" i="1"/>
  <c r="L165" i="1"/>
  <c r="H165" i="1"/>
  <c r="D165" i="1"/>
  <c r="K164" i="1"/>
  <c r="G164" i="1"/>
  <c r="J163" i="1"/>
  <c r="F163" i="1"/>
  <c r="M162" i="1"/>
  <c r="I162" i="1"/>
  <c r="E162" i="1"/>
  <c r="L161" i="1"/>
  <c r="H161" i="1"/>
  <c r="D161" i="1"/>
  <c r="K160" i="1"/>
  <c r="G160" i="1"/>
  <c r="J159" i="1"/>
  <c r="F159" i="1"/>
  <c r="M158" i="1"/>
  <c r="I158" i="1"/>
  <c r="E158" i="1"/>
  <c r="L157" i="1"/>
  <c r="H157" i="1"/>
  <c r="D157" i="1"/>
  <c r="K156" i="1"/>
  <c r="G156" i="1"/>
  <c r="J155" i="1"/>
  <c r="F155" i="1"/>
  <c r="M154" i="1"/>
  <c r="I154" i="1"/>
  <c r="E154" i="1"/>
  <c r="L153" i="1"/>
  <c r="H153" i="1"/>
  <c r="D153" i="1"/>
  <c r="K152" i="1"/>
  <c r="G152" i="1"/>
  <c r="J151" i="1"/>
  <c r="F151" i="1"/>
  <c r="M150" i="1"/>
  <c r="I150" i="1"/>
  <c r="E150" i="1"/>
  <c r="L149" i="1"/>
  <c r="H149" i="1"/>
  <c r="D149" i="1"/>
  <c r="K148" i="1"/>
  <c r="G148" i="1"/>
  <c r="J147" i="1"/>
  <c r="F147" i="1"/>
  <c r="M146" i="1"/>
  <c r="I146" i="1"/>
  <c r="E146" i="1"/>
  <c r="L145" i="1"/>
  <c r="H145" i="1"/>
  <c r="D145" i="1"/>
  <c r="K144" i="1"/>
  <c r="G144" i="1"/>
  <c r="J143" i="1"/>
  <c r="F143" i="1"/>
  <c r="M142" i="1"/>
  <c r="I142" i="1"/>
  <c r="E142" i="1"/>
  <c r="L141" i="1"/>
  <c r="H141" i="1"/>
  <c r="D141" i="1"/>
  <c r="K140" i="1"/>
  <c r="G140" i="1"/>
  <c r="J139" i="1"/>
  <c r="F139" i="1"/>
  <c r="M138" i="1"/>
  <c r="I138" i="1"/>
  <c r="E138" i="1"/>
  <c r="L137" i="1"/>
  <c r="H137" i="1"/>
  <c r="D137" i="1"/>
  <c r="K136" i="1"/>
  <c r="G136" i="1"/>
  <c r="J135" i="1"/>
  <c r="F135" i="1"/>
  <c r="M134" i="1"/>
  <c r="I134" i="1"/>
  <c r="E134" i="1"/>
  <c r="L133" i="1"/>
  <c r="H133" i="1"/>
  <c r="D133" i="1"/>
  <c r="K132" i="1"/>
  <c r="G132" i="1"/>
  <c r="J131" i="1"/>
  <c r="F131" i="1"/>
  <c r="M130" i="1"/>
  <c r="I130" i="1"/>
  <c r="E130" i="1"/>
  <c r="L129" i="1"/>
  <c r="H129" i="1"/>
  <c r="D129" i="1"/>
  <c r="K128" i="1"/>
  <c r="G128" i="1"/>
  <c r="J127" i="1"/>
  <c r="F127" i="1"/>
  <c r="M126" i="1"/>
  <c r="I126" i="1"/>
  <c r="E126" i="1"/>
  <c r="L125" i="1"/>
  <c r="H125" i="1"/>
  <c r="D125" i="1"/>
  <c r="K124" i="1"/>
  <c r="G124" i="1"/>
  <c r="J123" i="1"/>
  <c r="F123" i="1"/>
  <c r="M122" i="1"/>
  <c r="I122" i="1"/>
  <c r="E122" i="1"/>
  <c r="L121" i="1"/>
  <c r="H121" i="1"/>
  <c r="D121" i="1"/>
  <c r="K120" i="1"/>
  <c r="G120" i="1"/>
  <c r="J119" i="1"/>
  <c r="F119" i="1"/>
  <c r="M118" i="1"/>
  <c r="I118" i="1"/>
  <c r="E118" i="1"/>
  <c r="L117" i="1"/>
  <c r="H117" i="1"/>
  <c r="D117" i="1"/>
  <c r="K116" i="1"/>
  <c r="G116" i="1"/>
  <c r="J115" i="1"/>
  <c r="F115" i="1"/>
  <c r="M114" i="1"/>
  <c r="I114" i="1"/>
  <c r="E114" i="1"/>
  <c r="L113" i="1"/>
  <c r="H113" i="1"/>
  <c r="D113" i="1"/>
  <c r="K112" i="1"/>
  <c r="G112" i="1"/>
  <c r="J111" i="1"/>
  <c r="F111" i="1"/>
  <c r="M110" i="1"/>
  <c r="I110" i="1"/>
  <c r="E110" i="1"/>
  <c r="L109" i="1"/>
  <c r="H109" i="1"/>
  <c r="D109" i="1"/>
  <c r="K108" i="1"/>
  <c r="G108" i="1"/>
  <c r="J107" i="1"/>
  <c r="F107" i="1"/>
  <c r="E12" i="1"/>
  <c r="I12" i="1"/>
  <c r="M12" i="1"/>
  <c r="GL12" i="1"/>
  <c r="GN12" i="1" s="1"/>
  <c r="GJ12" i="1"/>
  <c r="GK12" i="1"/>
  <c r="GV12" i="1" s="1"/>
  <c r="GW12" i="1" s="1"/>
  <c r="HD8" i="1"/>
  <c r="A3" i="1" s="1"/>
  <c r="F13" i="1"/>
  <c r="J13" i="1"/>
  <c r="N13" i="1"/>
  <c r="GF13" i="1"/>
  <c r="GH13" i="1"/>
  <c r="HA8" i="1"/>
  <c r="A7" i="1" s="1"/>
  <c r="GB3" i="1"/>
  <c r="FZ3" i="1"/>
  <c r="FX3" i="1"/>
  <c r="FV3" i="1"/>
  <c r="FT3" i="1"/>
  <c r="FR3" i="1"/>
  <c r="FP3" i="1"/>
  <c r="FN3" i="1"/>
  <c r="FL3" i="1"/>
  <c r="FJ3" i="1"/>
  <c r="FH3" i="1"/>
  <c r="FF3" i="1"/>
  <c r="FD3" i="1"/>
  <c r="FB3" i="1"/>
  <c r="EZ3" i="1"/>
  <c r="EX3" i="1"/>
  <c r="EV3" i="1"/>
  <c r="ET3" i="1"/>
  <c r="ER3" i="1"/>
  <c r="EP3" i="1"/>
  <c r="EN3" i="1"/>
  <c r="EL3" i="1"/>
  <c r="EJ3" i="1"/>
  <c r="EH3" i="1"/>
  <c r="EF3" i="1"/>
  <c r="ED3" i="1"/>
  <c r="EB3" i="1"/>
  <c r="DZ3" i="1"/>
  <c r="DX3" i="1"/>
  <c r="DV3" i="1"/>
  <c r="DT3" i="1"/>
  <c r="DR3" i="1"/>
  <c r="DP3" i="1"/>
  <c r="DN3" i="1"/>
  <c r="DL3" i="1"/>
  <c r="DJ3" i="1"/>
  <c r="DH3" i="1"/>
  <c r="DF3" i="1"/>
  <c r="DD3" i="1"/>
  <c r="DB3" i="1"/>
  <c r="CZ3" i="1"/>
  <c r="CX3" i="1"/>
  <c r="CV3" i="1"/>
  <c r="CT3" i="1"/>
  <c r="CR3" i="1"/>
  <c r="CP3" i="1"/>
  <c r="CN3" i="1"/>
  <c r="CL3" i="1"/>
  <c r="CJ3" i="1"/>
  <c r="CH3" i="1"/>
  <c r="CF3" i="1"/>
  <c r="CD3" i="1"/>
  <c r="CB3" i="1"/>
  <c r="BZ3" i="1"/>
  <c r="BX3" i="1"/>
  <c r="BV3" i="1"/>
  <c r="BT3" i="1"/>
  <c r="BR3" i="1"/>
  <c r="BP3" i="1"/>
  <c r="BN3" i="1"/>
  <c r="BL3" i="1"/>
  <c r="BJ3" i="1"/>
  <c r="BH3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GB2" i="1"/>
  <c r="FZ2" i="1"/>
  <c r="FX2" i="1"/>
  <c r="FV2" i="1"/>
  <c r="FT2" i="1"/>
  <c r="FR2" i="1"/>
  <c r="FP2" i="1"/>
  <c r="FN2" i="1"/>
  <c r="FL2" i="1"/>
  <c r="FJ2" i="1"/>
  <c r="FH2" i="1"/>
  <c r="FF2" i="1"/>
  <c r="FD2" i="1"/>
  <c r="FB2" i="1"/>
  <c r="EZ2" i="1"/>
  <c r="EX2" i="1"/>
  <c r="EV2" i="1"/>
  <c r="ET2" i="1"/>
  <c r="ER2" i="1"/>
  <c r="EP2" i="1"/>
  <c r="EN2" i="1"/>
  <c r="EL2" i="1"/>
  <c r="EJ2" i="1"/>
  <c r="EH2" i="1"/>
  <c r="EF2" i="1"/>
  <c r="ED2" i="1"/>
  <c r="EB2" i="1"/>
  <c r="DZ2" i="1"/>
  <c r="DX2" i="1"/>
  <c r="DV2" i="1"/>
  <c r="DT2" i="1"/>
  <c r="DR2" i="1"/>
  <c r="DP2" i="1"/>
  <c r="DN2" i="1"/>
  <c r="DL2" i="1"/>
  <c r="DJ2" i="1"/>
  <c r="DH2" i="1"/>
  <c r="DF2" i="1"/>
  <c r="DD2" i="1"/>
  <c r="DB2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P2" i="1"/>
  <c r="BN2" i="1"/>
  <c r="BL2" i="1"/>
  <c r="BJ2" i="1"/>
  <c r="BH2" i="1"/>
  <c r="BF2" i="1"/>
  <c r="BD2" i="1"/>
  <c r="BB2" i="1"/>
  <c r="AZ2" i="1"/>
  <c r="AX2" i="1"/>
  <c r="AV2" i="1"/>
  <c r="AT2" i="1"/>
  <c r="AR2" i="1"/>
  <c r="AP2" i="1"/>
  <c r="AN2" i="1"/>
  <c r="AL2" i="1"/>
  <c r="AJ2" i="1"/>
  <c r="AH2" i="1"/>
  <c r="AF2" i="1"/>
  <c r="AD2" i="1"/>
  <c r="AB2" i="1"/>
  <c r="Z2" i="1"/>
  <c r="X2" i="1"/>
  <c r="V2" i="1"/>
  <c r="G14" i="1"/>
  <c r="K14" i="1"/>
  <c r="O14" i="1"/>
  <c r="D15" i="1"/>
  <c r="H15" i="1"/>
  <c r="L15" i="1"/>
  <c r="GI15" i="1"/>
  <c r="GE15" i="1"/>
  <c r="GY15" i="1"/>
  <c r="E16" i="1"/>
  <c r="I16" i="1"/>
  <c r="M16" i="1"/>
  <c r="GL16" i="1"/>
  <c r="GN16" i="1" s="1"/>
  <c r="GJ16" i="1"/>
  <c r="GK16" i="1"/>
  <c r="GV16" i="1" s="1"/>
  <c r="GW16" i="1" s="1"/>
  <c r="F17" i="1"/>
  <c r="J17" i="1"/>
  <c r="N17" i="1"/>
  <c r="GF17" i="1"/>
  <c r="GH17" i="1"/>
  <c r="G18" i="1"/>
  <c r="K18" i="1"/>
  <c r="O18" i="1"/>
  <c r="D19" i="1"/>
  <c r="H19" i="1"/>
  <c r="L19" i="1"/>
  <c r="GI19" i="1"/>
  <c r="GE19" i="1"/>
  <c r="GY19" i="1"/>
  <c r="E20" i="1"/>
  <c r="I20" i="1"/>
  <c r="M20" i="1"/>
  <c r="GL20" i="1"/>
  <c r="GN20" i="1" s="1"/>
  <c r="GJ20" i="1"/>
  <c r="GK20" i="1"/>
  <c r="GV20" i="1" s="1"/>
  <c r="GW20" i="1" s="1"/>
  <c r="F21" i="1"/>
  <c r="J21" i="1"/>
  <c r="N21" i="1"/>
  <c r="GF21" i="1"/>
  <c r="GH21" i="1"/>
  <c r="G22" i="1"/>
  <c r="K22" i="1"/>
  <c r="O22" i="1"/>
  <c r="D23" i="1"/>
  <c r="H23" i="1"/>
  <c r="L23" i="1"/>
  <c r="GI23" i="1"/>
  <c r="GE23" i="1"/>
  <c r="GY23" i="1"/>
  <c r="E24" i="1"/>
  <c r="I24" i="1"/>
  <c r="M24" i="1"/>
  <c r="GL24" i="1"/>
  <c r="GN24" i="1" s="1"/>
  <c r="GJ24" i="1"/>
  <c r="GK24" i="1"/>
  <c r="GV24" i="1" s="1"/>
  <c r="GW24" i="1" s="1"/>
  <c r="F25" i="1"/>
  <c r="J25" i="1"/>
  <c r="N25" i="1"/>
  <c r="GF25" i="1"/>
  <c r="G26" i="1"/>
  <c r="K26" i="1"/>
  <c r="O26" i="1"/>
  <c r="D27" i="1"/>
  <c r="H27" i="1"/>
  <c r="L27" i="1"/>
  <c r="GI27" i="1"/>
  <c r="GE27" i="1"/>
  <c r="GY27" i="1"/>
  <c r="E28" i="1"/>
  <c r="I28" i="1"/>
  <c r="M28" i="1"/>
  <c r="GL28" i="1"/>
  <c r="GN28" i="1" s="1"/>
  <c r="GJ28" i="1"/>
  <c r="GK28" i="1"/>
  <c r="GV28" i="1" s="1"/>
  <c r="GW28" i="1" s="1"/>
  <c r="F29" i="1"/>
  <c r="J29" i="1"/>
  <c r="N29" i="1"/>
  <c r="GF29" i="1"/>
  <c r="GH29" i="1"/>
  <c r="G30" i="1"/>
  <c r="K30" i="1"/>
  <c r="O30" i="1"/>
  <c r="D31" i="1"/>
  <c r="H31" i="1"/>
  <c r="L31" i="1"/>
  <c r="GI31" i="1"/>
  <c r="GE31" i="1"/>
  <c r="GY31" i="1"/>
  <c r="E32" i="1"/>
  <c r="I32" i="1"/>
  <c r="M32" i="1"/>
  <c r="GL32" i="1"/>
  <c r="GN32" i="1" s="1"/>
  <c r="GJ32" i="1"/>
  <c r="GK32" i="1"/>
  <c r="GV32" i="1" s="1"/>
  <c r="GW32" i="1" s="1"/>
  <c r="F33" i="1"/>
  <c r="J33" i="1"/>
  <c r="N33" i="1"/>
  <c r="GF33" i="1"/>
  <c r="GH33" i="1"/>
  <c r="G34" i="1"/>
  <c r="K34" i="1"/>
  <c r="O34" i="1"/>
  <c r="D35" i="1"/>
  <c r="H35" i="1"/>
  <c r="L35" i="1"/>
  <c r="GI35" i="1"/>
  <c r="GE35" i="1"/>
  <c r="GY35" i="1"/>
  <c r="E36" i="1"/>
  <c r="I36" i="1"/>
  <c r="M36" i="1"/>
  <c r="GL36" i="1"/>
  <c r="GN36" i="1" s="1"/>
  <c r="GJ36" i="1"/>
  <c r="GK36" i="1"/>
  <c r="GV36" i="1" s="1"/>
  <c r="GW36" i="1" s="1"/>
  <c r="F37" i="1"/>
  <c r="J37" i="1"/>
  <c r="N37" i="1"/>
  <c r="GF37" i="1"/>
  <c r="GH37" i="1"/>
  <c r="G38" i="1"/>
  <c r="K38" i="1"/>
  <c r="O38" i="1"/>
  <c r="D39" i="1"/>
  <c r="H39" i="1"/>
  <c r="L39" i="1"/>
  <c r="GI39" i="1"/>
  <c r="GE39" i="1"/>
  <c r="GY39" i="1"/>
  <c r="E40" i="1"/>
  <c r="I40" i="1"/>
  <c r="M40" i="1"/>
  <c r="GL40" i="1"/>
  <c r="GN40" i="1" s="1"/>
  <c r="GJ40" i="1"/>
  <c r="GK40" i="1"/>
  <c r="GV40" i="1" s="1"/>
  <c r="GW40" i="1" s="1"/>
  <c r="F41" i="1"/>
  <c r="J41" i="1"/>
  <c r="N41" i="1"/>
  <c r="GF41" i="1"/>
  <c r="GH41" i="1"/>
  <c r="G42" i="1"/>
  <c r="K42" i="1"/>
  <c r="O42" i="1"/>
  <c r="D43" i="1"/>
  <c r="H43" i="1"/>
  <c r="L43" i="1"/>
  <c r="GI43" i="1"/>
  <c r="GE43" i="1"/>
  <c r="GY43" i="1"/>
  <c r="E44" i="1"/>
  <c r="I44" i="1"/>
  <c r="M44" i="1"/>
  <c r="GL44" i="1"/>
  <c r="GN44" i="1" s="1"/>
  <c r="GJ44" i="1"/>
  <c r="GK44" i="1"/>
  <c r="GV44" i="1" s="1"/>
  <c r="GW44" i="1" s="1"/>
  <c r="F45" i="1"/>
  <c r="J45" i="1"/>
  <c r="N45" i="1"/>
  <c r="GF45" i="1"/>
  <c r="GH45" i="1"/>
  <c r="G46" i="1"/>
  <c r="K46" i="1"/>
  <c r="O46" i="1"/>
  <c r="D47" i="1"/>
  <c r="H47" i="1"/>
  <c r="L47" i="1"/>
  <c r="GI47" i="1"/>
  <c r="GE47" i="1"/>
  <c r="GY47" i="1"/>
  <c r="E48" i="1"/>
  <c r="I48" i="1"/>
  <c r="M48" i="1"/>
  <c r="GL48" i="1"/>
  <c r="GN48" i="1" s="1"/>
  <c r="GJ48" i="1"/>
  <c r="GK48" i="1"/>
  <c r="GV48" i="1" s="1"/>
  <c r="GW48" i="1" s="1"/>
  <c r="F49" i="1"/>
  <c r="J49" i="1"/>
  <c r="N49" i="1"/>
  <c r="GF49" i="1"/>
  <c r="GH49" i="1"/>
  <c r="G50" i="1"/>
  <c r="K50" i="1"/>
  <c r="O50" i="1"/>
  <c r="D51" i="1"/>
  <c r="H51" i="1"/>
  <c r="L51" i="1"/>
  <c r="GI51" i="1"/>
  <c r="GE51" i="1"/>
  <c r="GY51" i="1"/>
  <c r="E52" i="1"/>
  <c r="I52" i="1"/>
  <c r="M52" i="1"/>
  <c r="GL52" i="1"/>
  <c r="GN52" i="1" s="1"/>
  <c r="GJ52" i="1"/>
  <c r="GK52" i="1"/>
  <c r="GV52" i="1" s="1"/>
  <c r="GW52" i="1" s="1"/>
  <c r="F53" i="1"/>
  <c r="J53" i="1"/>
  <c r="N53" i="1"/>
  <c r="GF53" i="1"/>
  <c r="GH53" i="1"/>
  <c r="G54" i="1"/>
  <c r="K54" i="1"/>
  <c r="O54" i="1"/>
  <c r="D55" i="1"/>
  <c r="H55" i="1"/>
  <c r="L55" i="1"/>
  <c r="GI55" i="1"/>
  <c r="GE55" i="1"/>
  <c r="GY55" i="1"/>
  <c r="E56" i="1"/>
  <c r="I56" i="1"/>
  <c r="M56" i="1"/>
  <c r="GL56" i="1"/>
  <c r="GN56" i="1" s="1"/>
  <c r="GJ56" i="1"/>
  <c r="GK56" i="1"/>
  <c r="GV56" i="1" s="1"/>
  <c r="GW56" i="1" s="1"/>
  <c r="F57" i="1"/>
  <c r="J57" i="1"/>
  <c r="N57" i="1"/>
  <c r="GF57" i="1"/>
  <c r="GH57" i="1"/>
  <c r="G58" i="1"/>
  <c r="K58" i="1"/>
  <c r="O58" i="1"/>
  <c r="D59" i="1"/>
  <c r="H59" i="1"/>
  <c r="L59" i="1"/>
  <c r="GI59" i="1"/>
  <c r="GE59" i="1"/>
  <c r="GY59" i="1"/>
  <c r="E60" i="1"/>
  <c r="I60" i="1"/>
  <c r="M60" i="1"/>
  <c r="GL60" i="1"/>
  <c r="GN60" i="1" s="1"/>
  <c r="GJ60" i="1"/>
  <c r="GK60" i="1"/>
  <c r="GV60" i="1" s="1"/>
  <c r="GW60" i="1" s="1"/>
  <c r="F61" i="1"/>
  <c r="J61" i="1"/>
  <c r="N61" i="1"/>
  <c r="GF61" i="1"/>
  <c r="GH61" i="1"/>
  <c r="G62" i="1"/>
  <c r="K62" i="1"/>
  <c r="O62" i="1"/>
  <c r="D63" i="1"/>
  <c r="H63" i="1"/>
  <c r="L63" i="1"/>
  <c r="GI63" i="1"/>
  <c r="GE63" i="1"/>
  <c r="GY63" i="1"/>
  <c r="E64" i="1"/>
  <c r="I64" i="1"/>
  <c r="M64" i="1"/>
  <c r="GL64" i="1"/>
  <c r="GN64" i="1" s="1"/>
  <c r="GJ64" i="1"/>
  <c r="GK64" i="1"/>
  <c r="GV64" i="1" s="1"/>
  <c r="GW64" i="1" s="1"/>
  <c r="F65" i="1"/>
  <c r="J65" i="1"/>
  <c r="N65" i="1"/>
  <c r="GF65" i="1"/>
  <c r="GH65" i="1"/>
  <c r="G66" i="1"/>
  <c r="K66" i="1"/>
  <c r="O66" i="1"/>
  <c r="D67" i="1"/>
  <c r="H67" i="1"/>
  <c r="L67" i="1"/>
  <c r="GI67" i="1"/>
  <c r="GE67" i="1"/>
  <c r="GY67" i="1"/>
  <c r="E68" i="1"/>
  <c r="I68" i="1"/>
  <c r="M68" i="1"/>
  <c r="GL68" i="1"/>
  <c r="GN68" i="1" s="1"/>
  <c r="GJ68" i="1"/>
  <c r="GK68" i="1"/>
  <c r="GV68" i="1" s="1"/>
  <c r="GW68" i="1" s="1"/>
  <c r="F69" i="1"/>
  <c r="J69" i="1"/>
  <c r="N69" i="1"/>
  <c r="GF69" i="1"/>
  <c r="GH69" i="1"/>
  <c r="G70" i="1"/>
  <c r="K70" i="1"/>
  <c r="O70" i="1"/>
  <c r="D71" i="1"/>
  <c r="H71" i="1"/>
  <c r="L71" i="1"/>
  <c r="GI71" i="1"/>
  <c r="GE71" i="1"/>
  <c r="GY71" i="1"/>
  <c r="E72" i="1"/>
  <c r="I72" i="1"/>
  <c r="M72" i="1"/>
  <c r="GL72" i="1"/>
  <c r="GN72" i="1" s="1"/>
  <c r="GJ72" i="1"/>
  <c r="GK72" i="1"/>
  <c r="GV72" i="1" s="1"/>
  <c r="GW72" i="1" s="1"/>
  <c r="F73" i="1"/>
  <c r="J73" i="1"/>
  <c r="N73" i="1"/>
  <c r="GF73" i="1"/>
  <c r="GH73" i="1"/>
  <c r="G74" i="1"/>
  <c r="K74" i="1"/>
  <c r="O74" i="1"/>
  <c r="D75" i="1"/>
  <c r="H75" i="1"/>
  <c r="L75" i="1"/>
  <c r="GI75" i="1"/>
  <c r="GE75" i="1"/>
  <c r="GY75" i="1"/>
  <c r="E76" i="1"/>
  <c r="I76" i="1"/>
  <c r="M76" i="1"/>
  <c r="GL76" i="1"/>
  <c r="GN76" i="1" s="1"/>
  <c r="GJ76" i="1"/>
  <c r="GK76" i="1"/>
  <c r="GV76" i="1" s="1"/>
  <c r="GW76" i="1" s="1"/>
  <c r="F77" i="1"/>
  <c r="J77" i="1"/>
  <c r="N77" i="1"/>
  <c r="GF77" i="1"/>
  <c r="GH77" i="1"/>
  <c r="G78" i="1"/>
  <c r="K78" i="1"/>
  <c r="O78" i="1"/>
  <c r="D79" i="1"/>
  <c r="H79" i="1"/>
  <c r="L79" i="1"/>
  <c r="GI79" i="1"/>
  <c r="GE79" i="1"/>
  <c r="GY79" i="1"/>
  <c r="E80" i="1"/>
  <c r="I80" i="1"/>
  <c r="M80" i="1"/>
  <c r="GL80" i="1"/>
  <c r="GN80" i="1" s="1"/>
  <c r="GJ80" i="1"/>
  <c r="GK80" i="1"/>
  <c r="GV80" i="1" s="1"/>
  <c r="GW80" i="1" s="1"/>
  <c r="F81" i="1"/>
  <c r="J81" i="1"/>
  <c r="N81" i="1"/>
  <c r="GF81" i="1"/>
  <c r="GH81" i="1"/>
  <c r="G82" i="1"/>
  <c r="K82" i="1"/>
  <c r="O82" i="1"/>
  <c r="D83" i="1"/>
  <c r="H83" i="1"/>
  <c r="L83" i="1"/>
  <c r="GI83" i="1"/>
  <c r="GE83" i="1"/>
  <c r="GY83" i="1"/>
  <c r="E84" i="1"/>
  <c r="I84" i="1"/>
  <c r="M84" i="1"/>
  <c r="GL84" i="1"/>
  <c r="GN84" i="1" s="1"/>
  <c r="GJ84" i="1"/>
  <c r="GK84" i="1"/>
  <c r="GV84" i="1" s="1"/>
  <c r="GW84" i="1" s="1"/>
  <c r="F85" i="1"/>
  <c r="J85" i="1"/>
  <c r="N85" i="1"/>
  <c r="GF85" i="1"/>
  <c r="GH85" i="1"/>
  <c r="G86" i="1"/>
  <c r="K86" i="1"/>
  <c r="O86" i="1"/>
  <c r="D87" i="1"/>
  <c r="H87" i="1"/>
  <c r="L87" i="1"/>
  <c r="GI87" i="1"/>
  <c r="GE87" i="1"/>
  <c r="GY87" i="1"/>
  <c r="E88" i="1"/>
  <c r="I88" i="1"/>
  <c r="M88" i="1"/>
  <c r="GL88" i="1"/>
  <c r="GN88" i="1" s="1"/>
  <c r="GJ88" i="1"/>
  <c r="GK88" i="1"/>
  <c r="GV88" i="1" s="1"/>
  <c r="GW88" i="1" s="1"/>
  <c r="F89" i="1"/>
  <c r="J89" i="1"/>
  <c r="N89" i="1"/>
  <c r="GF89" i="1"/>
  <c r="GH89" i="1"/>
  <c r="G90" i="1"/>
  <c r="K90" i="1"/>
  <c r="O90" i="1"/>
  <c r="D91" i="1"/>
  <c r="H91" i="1"/>
  <c r="L91" i="1"/>
  <c r="GI91" i="1"/>
  <c r="GE91" i="1"/>
  <c r="GY91" i="1"/>
  <c r="E92" i="1"/>
  <c r="I92" i="1"/>
  <c r="M92" i="1"/>
  <c r="GL92" i="1"/>
  <c r="GN92" i="1" s="1"/>
  <c r="GJ92" i="1"/>
  <c r="GK92" i="1"/>
  <c r="GV92" i="1" s="1"/>
  <c r="GW92" i="1" s="1"/>
  <c r="F93" i="1"/>
  <c r="J93" i="1"/>
  <c r="N93" i="1"/>
  <c r="GF93" i="1"/>
  <c r="GH93" i="1"/>
  <c r="G94" i="1"/>
  <c r="K94" i="1"/>
  <c r="O94" i="1"/>
  <c r="D95" i="1"/>
  <c r="H95" i="1"/>
  <c r="L95" i="1"/>
  <c r="GI95" i="1"/>
  <c r="GE95" i="1"/>
  <c r="GY95" i="1"/>
  <c r="E96" i="1"/>
  <c r="I96" i="1"/>
  <c r="M96" i="1"/>
  <c r="GL96" i="1"/>
  <c r="GN96" i="1" s="1"/>
  <c r="GJ96" i="1"/>
  <c r="GK96" i="1"/>
  <c r="GV96" i="1" s="1"/>
  <c r="GW96" i="1" s="1"/>
  <c r="F97" i="1"/>
  <c r="J97" i="1"/>
  <c r="N97" i="1"/>
  <c r="GF97" i="1"/>
  <c r="GH97" i="1"/>
  <c r="G98" i="1"/>
  <c r="K98" i="1"/>
  <c r="O98" i="1"/>
  <c r="D99" i="1"/>
  <c r="H99" i="1"/>
  <c r="L99" i="1"/>
  <c r="GI99" i="1"/>
  <c r="GE99" i="1"/>
  <c r="GY99" i="1"/>
  <c r="E100" i="1"/>
  <c r="I100" i="1"/>
  <c r="M100" i="1"/>
  <c r="GL100" i="1"/>
  <c r="GN100" i="1" s="1"/>
  <c r="GJ100" i="1"/>
  <c r="GK100" i="1"/>
  <c r="GV100" i="1" s="1"/>
  <c r="GW100" i="1" s="1"/>
  <c r="F101" i="1"/>
  <c r="J101" i="1"/>
  <c r="N101" i="1"/>
  <c r="GF101" i="1"/>
  <c r="GH101" i="1"/>
  <c r="GY101" i="1"/>
  <c r="I102" i="1"/>
  <c r="GL102" i="1"/>
  <c r="GN102" i="1" s="1"/>
  <c r="GJ102" i="1"/>
  <c r="GK102" i="1"/>
  <c r="GV102" i="1" s="1"/>
  <c r="GW102" i="1" s="1"/>
  <c r="F103" i="1"/>
  <c r="N103" i="1"/>
  <c r="GZ103" i="1"/>
  <c r="GX103" i="1"/>
  <c r="GY103" i="1"/>
  <c r="G104" i="1"/>
  <c r="O104" i="1"/>
  <c r="D105" i="1"/>
  <c r="L105" i="1"/>
  <c r="GZ105" i="1"/>
  <c r="GX105" i="1"/>
  <c r="E106" i="1"/>
  <c r="M106" i="1"/>
  <c r="GZ113" i="1"/>
  <c r="GX113" i="1"/>
  <c r="GY113" i="1"/>
  <c r="GZ121" i="1"/>
  <c r="GX121" i="1"/>
  <c r="GY121" i="1"/>
  <c r="GZ129" i="1"/>
  <c r="GX129" i="1"/>
  <c r="GY129" i="1"/>
  <c r="GZ137" i="1"/>
  <c r="GX137" i="1"/>
  <c r="GY137" i="1"/>
  <c r="GZ145" i="1"/>
  <c r="GX145" i="1"/>
  <c r="GY145" i="1"/>
  <c r="GZ153" i="1"/>
  <c r="GX153" i="1"/>
  <c r="GY153" i="1"/>
  <c r="GZ161" i="1"/>
  <c r="GX161" i="1"/>
  <c r="GY161" i="1"/>
  <c r="GI25" i="1"/>
  <c r="GE25" i="1"/>
  <c r="GZ107" i="1"/>
  <c r="GX107" i="1"/>
  <c r="GI109" i="1"/>
  <c r="GE109" i="1"/>
  <c r="GL110" i="1"/>
  <c r="GN110" i="1" s="1"/>
  <c r="GJ110" i="1"/>
  <c r="GK110" i="1"/>
  <c r="GV110" i="1" s="1"/>
  <c r="GW110" i="1" s="1"/>
  <c r="GZ111" i="1"/>
  <c r="GX111" i="1"/>
  <c r="GI113" i="1"/>
  <c r="GE113" i="1"/>
  <c r="GL114" i="1"/>
  <c r="GN114" i="1" s="1"/>
  <c r="GJ114" i="1"/>
  <c r="GK114" i="1"/>
  <c r="GV114" i="1" s="1"/>
  <c r="GW114" i="1" s="1"/>
  <c r="GZ115" i="1"/>
  <c r="GX115" i="1"/>
  <c r="GI117" i="1"/>
  <c r="GE117" i="1"/>
  <c r="GL118" i="1"/>
  <c r="GN118" i="1" s="1"/>
  <c r="GJ118" i="1"/>
  <c r="GK118" i="1"/>
  <c r="GV118" i="1" s="1"/>
  <c r="GW118" i="1" s="1"/>
  <c r="GZ119" i="1"/>
  <c r="GX119" i="1"/>
  <c r="GI121" i="1"/>
  <c r="GE121" i="1"/>
  <c r="GL122" i="1"/>
  <c r="GN122" i="1" s="1"/>
  <c r="GJ122" i="1"/>
  <c r="GK122" i="1"/>
  <c r="GV122" i="1" s="1"/>
  <c r="GW122" i="1" s="1"/>
  <c r="GZ123" i="1"/>
  <c r="GX123" i="1"/>
  <c r="GI125" i="1"/>
  <c r="GE125" i="1"/>
  <c r="GL126" i="1"/>
  <c r="GN126" i="1" s="1"/>
  <c r="GJ126" i="1"/>
  <c r="GK126" i="1"/>
  <c r="GV126" i="1" s="1"/>
  <c r="GW126" i="1" s="1"/>
  <c r="GZ127" i="1"/>
  <c r="GX127" i="1"/>
  <c r="GI129" i="1"/>
  <c r="GE129" i="1"/>
  <c r="GL130" i="1"/>
  <c r="GN130" i="1" s="1"/>
  <c r="GJ130" i="1"/>
  <c r="GK130" i="1"/>
  <c r="GV130" i="1" s="1"/>
  <c r="GW130" i="1" s="1"/>
  <c r="GZ131" i="1"/>
  <c r="GX131" i="1"/>
  <c r="GI133" i="1"/>
  <c r="GE133" i="1"/>
  <c r="GL134" i="1"/>
  <c r="GN134" i="1" s="1"/>
  <c r="GJ134" i="1"/>
  <c r="GK134" i="1"/>
  <c r="GV134" i="1" s="1"/>
  <c r="GW134" i="1" s="1"/>
  <c r="GZ135" i="1"/>
  <c r="GX135" i="1"/>
  <c r="GI137" i="1"/>
  <c r="GE137" i="1"/>
  <c r="GL138" i="1"/>
  <c r="GN138" i="1" s="1"/>
  <c r="GJ138" i="1"/>
  <c r="GK138" i="1"/>
  <c r="GV138" i="1" s="1"/>
  <c r="GW138" i="1" s="1"/>
  <c r="GZ139" i="1"/>
  <c r="GX139" i="1"/>
  <c r="GI141" i="1"/>
  <c r="GE141" i="1"/>
  <c r="GL142" i="1"/>
  <c r="GN142" i="1" s="1"/>
  <c r="GJ142" i="1"/>
  <c r="GK142" i="1"/>
  <c r="GV142" i="1" s="1"/>
  <c r="GW142" i="1" s="1"/>
  <c r="GZ143" i="1"/>
  <c r="GX143" i="1"/>
  <c r="GI145" i="1"/>
  <c r="GE145" i="1"/>
  <c r="GL146" i="1"/>
  <c r="GN146" i="1" s="1"/>
  <c r="GJ146" i="1"/>
  <c r="GK146" i="1"/>
  <c r="GV146" i="1" s="1"/>
  <c r="GW146" i="1" s="1"/>
  <c r="GZ147" i="1"/>
  <c r="GX147" i="1"/>
  <c r="GI149" i="1"/>
  <c r="GE149" i="1"/>
  <c r="GL150" i="1"/>
  <c r="GN150" i="1" s="1"/>
  <c r="GJ150" i="1"/>
  <c r="GK150" i="1"/>
  <c r="GV150" i="1" s="1"/>
  <c r="GW150" i="1" s="1"/>
  <c r="GZ151" i="1"/>
  <c r="GX151" i="1"/>
  <c r="GI153" i="1"/>
  <c r="GE153" i="1"/>
  <c r="GL154" i="1"/>
  <c r="GN154" i="1" s="1"/>
  <c r="GJ154" i="1"/>
  <c r="GK154" i="1"/>
  <c r="GV154" i="1" s="1"/>
  <c r="GW154" i="1" s="1"/>
  <c r="GZ155" i="1"/>
  <c r="GX155" i="1"/>
  <c r="GI157" i="1"/>
  <c r="GE157" i="1"/>
  <c r="GL158" i="1"/>
  <c r="GN158" i="1" s="1"/>
  <c r="GJ158" i="1"/>
  <c r="GK158" i="1"/>
  <c r="GV158" i="1" s="1"/>
  <c r="GW158" i="1" s="1"/>
  <c r="GZ159" i="1"/>
  <c r="GX159" i="1"/>
  <c r="GI161" i="1"/>
  <c r="GE161" i="1"/>
  <c r="GL162" i="1"/>
  <c r="GN162" i="1" s="1"/>
  <c r="GJ162" i="1"/>
  <c r="GK162" i="1"/>
  <c r="GV162" i="1" s="1"/>
  <c r="GW162" i="1" s="1"/>
  <c r="GZ163" i="1"/>
  <c r="GX163" i="1"/>
  <c r="GI165" i="1"/>
  <c r="GE165" i="1"/>
  <c r="GL166" i="1"/>
  <c r="GN166" i="1" s="1"/>
  <c r="GJ166" i="1"/>
  <c r="GK166" i="1"/>
  <c r="GV166" i="1" s="1"/>
  <c r="GW166" i="1" s="1"/>
  <c r="GZ167" i="1"/>
  <c r="GX167" i="1"/>
  <c r="BX203" i="1"/>
  <c r="BX204" i="1" s="1"/>
  <c r="BX201" i="1"/>
  <c r="BX202" i="1" s="1"/>
  <c r="CN203" i="1"/>
  <c r="CN204" i="1" s="1"/>
  <c r="CN201" i="1"/>
  <c r="CN202" i="1" s="1"/>
  <c r="DD203" i="1"/>
  <c r="DD204" i="1" s="1"/>
  <c r="DD201" i="1"/>
  <c r="DD202" i="1" s="1"/>
  <c r="DT203" i="1"/>
  <c r="DT204" i="1" s="1"/>
  <c r="DT201" i="1"/>
  <c r="DT202" i="1" s="1"/>
  <c r="U223" i="1"/>
  <c r="U221" i="1"/>
  <c r="U219" i="1"/>
  <c r="U217" i="1"/>
  <c r="U215" i="1"/>
  <c r="U213" i="1"/>
  <c r="U222" i="1"/>
  <c r="U218" i="1"/>
  <c r="U214" i="1"/>
  <c r="U220" i="1"/>
  <c r="S213" i="1"/>
  <c r="U216" i="1"/>
  <c r="M167" i="1"/>
  <c r="K167" i="1"/>
  <c r="I167" i="1"/>
  <c r="G167" i="1"/>
  <c r="E167" i="1"/>
  <c r="L166" i="1"/>
  <c r="J166" i="1"/>
  <c r="H166" i="1"/>
  <c r="F166" i="1"/>
  <c r="D166" i="1"/>
  <c r="M165" i="1"/>
  <c r="K165" i="1"/>
  <c r="I165" i="1"/>
  <c r="G165" i="1"/>
  <c r="E165" i="1"/>
  <c r="L164" i="1"/>
  <c r="J164" i="1"/>
  <c r="H164" i="1"/>
  <c r="F164" i="1"/>
  <c r="D164" i="1"/>
  <c r="M163" i="1"/>
  <c r="K163" i="1"/>
  <c r="I163" i="1"/>
  <c r="G163" i="1"/>
  <c r="E163" i="1"/>
  <c r="L162" i="1"/>
  <c r="J162" i="1"/>
  <c r="H162" i="1"/>
  <c r="F162" i="1"/>
  <c r="D162" i="1"/>
  <c r="M161" i="1"/>
  <c r="K161" i="1"/>
  <c r="I161" i="1"/>
  <c r="G161" i="1"/>
  <c r="E161" i="1"/>
  <c r="L160" i="1"/>
  <c r="J160" i="1"/>
  <c r="H160" i="1"/>
  <c r="F160" i="1"/>
  <c r="D160" i="1"/>
  <c r="M159" i="1"/>
  <c r="K159" i="1"/>
  <c r="I159" i="1"/>
  <c r="G159" i="1"/>
  <c r="E159" i="1"/>
  <c r="L158" i="1"/>
  <c r="J158" i="1"/>
  <c r="H158" i="1"/>
  <c r="F158" i="1"/>
  <c r="D158" i="1"/>
  <c r="M157" i="1"/>
  <c r="K157" i="1"/>
  <c r="I157" i="1"/>
  <c r="G157" i="1"/>
  <c r="E157" i="1"/>
  <c r="L156" i="1"/>
  <c r="J156" i="1"/>
  <c r="H156" i="1"/>
  <c r="F156" i="1"/>
  <c r="D156" i="1"/>
  <c r="M155" i="1"/>
  <c r="K155" i="1"/>
  <c r="I155" i="1"/>
  <c r="G155" i="1"/>
  <c r="E155" i="1"/>
  <c r="L154" i="1"/>
  <c r="J154" i="1"/>
  <c r="H154" i="1"/>
  <c r="F154" i="1"/>
  <c r="D154" i="1"/>
  <c r="M153" i="1"/>
  <c r="K153" i="1"/>
  <c r="I153" i="1"/>
  <c r="G153" i="1"/>
  <c r="E153" i="1"/>
  <c r="L152" i="1"/>
  <c r="J152" i="1"/>
  <c r="H152" i="1"/>
  <c r="F152" i="1"/>
  <c r="D152" i="1"/>
  <c r="M151" i="1"/>
  <c r="K151" i="1"/>
  <c r="I151" i="1"/>
  <c r="G151" i="1"/>
  <c r="E151" i="1"/>
  <c r="L150" i="1"/>
  <c r="J150" i="1"/>
  <c r="H150" i="1"/>
  <c r="F150" i="1"/>
  <c r="D150" i="1"/>
  <c r="M149" i="1"/>
  <c r="K149" i="1"/>
  <c r="I149" i="1"/>
  <c r="G149" i="1"/>
  <c r="E149" i="1"/>
  <c r="L148" i="1"/>
  <c r="J148" i="1"/>
  <c r="H148" i="1"/>
  <c r="F148" i="1"/>
  <c r="D148" i="1"/>
  <c r="M147" i="1"/>
  <c r="K147" i="1"/>
  <c r="I147" i="1"/>
  <c r="G147" i="1"/>
  <c r="E147" i="1"/>
  <c r="L146" i="1"/>
  <c r="J146" i="1"/>
  <c r="H146" i="1"/>
  <c r="F146" i="1"/>
  <c r="D146" i="1"/>
  <c r="M145" i="1"/>
  <c r="K145" i="1"/>
  <c r="I145" i="1"/>
  <c r="G145" i="1"/>
  <c r="E145" i="1"/>
  <c r="L144" i="1"/>
  <c r="J144" i="1"/>
  <c r="H144" i="1"/>
  <c r="F144" i="1"/>
  <c r="D144" i="1"/>
  <c r="M143" i="1"/>
  <c r="K143" i="1"/>
  <c r="I143" i="1"/>
  <c r="G143" i="1"/>
  <c r="E143" i="1"/>
  <c r="L142" i="1"/>
  <c r="J142" i="1"/>
  <c r="H142" i="1"/>
  <c r="F142" i="1"/>
  <c r="D142" i="1"/>
  <c r="M141" i="1"/>
  <c r="K141" i="1"/>
  <c r="I141" i="1"/>
  <c r="G141" i="1"/>
  <c r="E141" i="1"/>
  <c r="L140" i="1"/>
  <c r="J140" i="1"/>
  <c r="H140" i="1"/>
  <c r="F140" i="1"/>
  <c r="D140" i="1"/>
  <c r="M139" i="1"/>
  <c r="K139" i="1"/>
  <c r="I139" i="1"/>
  <c r="G139" i="1"/>
  <c r="E139" i="1"/>
  <c r="L138" i="1"/>
  <c r="J138" i="1"/>
  <c r="H138" i="1"/>
  <c r="F138" i="1"/>
  <c r="D138" i="1"/>
  <c r="M137" i="1"/>
  <c r="K137" i="1"/>
  <c r="I137" i="1"/>
  <c r="G137" i="1"/>
  <c r="E137" i="1"/>
  <c r="L136" i="1"/>
  <c r="J136" i="1"/>
  <c r="H136" i="1"/>
  <c r="F136" i="1"/>
  <c r="D136" i="1"/>
  <c r="M135" i="1"/>
  <c r="K135" i="1"/>
  <c r="I135" i="1"/>
  <c r="G135" i="1"/>
  <c r="E135" i="1"/>
  <c r="L134" i="1"/>
  <c r="J134" i="1"/>
  <c r="H134" i="1"/>
  <c r="F134" i="1"/>
  <c r="D134" i="1"/>
  <c r="M133" i="1"/>
  <c r="K133" i="1"/>
  <c r="I133" i="1"/>
  <c r="G133" i="1"/>
  <c r="E133" i="1"/>
  <c r="L132" i="1"/>
  <c r="J132" i="1"/>
  <c r="H132" i="1"/>
  <c r="F132" i="1"/>
  <c r="D132" i="1"/>
  <c r="M131" i="1"/>
  <c r="K131" i="1"/>
  <c r="I131" i="1"/>
  <c r="G131" i="1"/>
  <c r="E131" i="1"/>
  <c r="L130" i="1"/>
  <c r="J130" i="1"/>
  <c r="H130" i="1"/>
  <c r="F130" i="1"/>
  <c r="D130" i="1"/>
  <c r="M129" i="1"/>
  <c r="K129" i="1"/>
  <c r="I129" i="1"/>
  <c r="G129" i="1"/>
  <c r="E129" i="1"/>
  <c r="L128" i="1"/>
  <c r="J128" i="1"/>
  <c r="H128" i="1"/>
  <c r="F128" i="1"/>
  <c r="D128" i="1"/>
  <c r="M127" i="1"/>
  <c r="K127" i="1"/>
  <c r="I127" i="1"/>
  <c r="G127" i="1"/>
  <c r="E127" i="1"/>
  <c r="L126" i="1"/>
  <c r="J126" i="1"/>
  <c r="H126" i="1"/>
  <c r="F126" i="1"/>
  <c r="D126" i="1"/>
  <c r="M125" i="1"/>
  <c r="K125" i="1"/>
  <c r="I125" i="1"/>
  <c r="G125" i="1"/>
  <c r="E125" i="1"/>
  <c r="L124" i="1"/>
  <c r="J124" i="1"/>
  <c r="H124" i="1"/>
  <c r="F124" i="1"/>
  <c r="D124" i="1"/>
  <c r="M123" i="1"/>
  <c r="K123" i="1"/>
  <c r="I123" i="1"/>
  <c r="G123" i="1"/>
  <c r="E123" i="1"/>
  <c r="L122" i="1"/>
  <c r="J122" i="1"/>
  <c r="H122" i="1"/>
  <c r="F122" i="1"/>
  <c r="D122" i="1"/>
  <c r="M121" i="1"/>
  <c r="K121" i="1"/>
  <c r="I121" i="1"/>
  <c r="G121" i="1"/>
  <c r="E121" i="1"/>
  <c r="L120" i="1"/>
  <c r="J120" i="1"/>
  <c r="H120" i="1"/>
  <c r="F120" i="1"/>
  <c r="D120" i="1"/>
  <c r="M119" i="1"/>
  <c r="K119" i="1"/>
  <c r="I119" i="1"/>
  <c r="G119" i="1"/>
  <c r="E119" i="1"/>
  <c r="L118" i="1"/>
  <c r="J118" i="1"/>
  <c r="H118" i="1"/>
  <c r="F118" i="1"/>
  <c r="D118" i="1"/>
  <c r="M117" i="1"/>
  <c r="K117" i="1"/>
  <c r="I117" i="1"/>
  <c r="G117" i="1"/>
  <c r="E117" i="1"/>
  <c r="L116" i="1"/>
  <c r="J116" i="1"/>
  <c r="H116" i="1"/>
  <c r="F116" i="1"/>
  <c r="D116" i="1"/>
  <c r="M115" i="1"/>
  <c r="K115" i="1"/>
  <c r="I115" i="1"/>
  <c r="G115" i="1"/>
  <c r="E115" i="1"/>
  <c r="L114" i="1"/>
  <c r="J114" i="1"/>
  <c r="H114" i="1"/>
  <c r="F114" i="1"/>
  <c r="D114" i="1"/>
  <c r="M113" i="1"/>
  <c r="K113" i="1"/>
  <c r="I113" i="1"/>
  <c r="G113" i="1"/>
  <c r="E113" i="1"/>
  <c r="L112" i="1"/>
  <c r="J112" i="1"/>
  <c r="H112" i="1"/>
  <c r="F112" i="1"/>
  <c r="D112" i="1"/>
  <c r="M111" i="1"/>
  <c r="K111" i="1"/>
  <c r="I111" i="1"/>
  <c r="G111" i="1"/>
  <c r="E111" i="1"/>
  <c r="L110" i="1"/>
  <c r="J110" i="1"/>
  <c r="H110" i="1"/>
  <c r="F110" i="1"/>
  <c r="D110" i="1"/>
  <c r="M109" i="1"/>
  <c r="K109" i="1"/>
  <c r="I109" i="1"/>
  <c r="G109" i="1"/>
  <c r="E109" i="1"/>
  <c r="L108" i="1"/>
  <c r="J108" i="1"/>
  <c r="H108" i="1"/>
  <c r="F108" i="1"/>
  <c r="D108" i="1"/>
  <c r="M107" i="1"/>
  <c r="K107" i="1"/>
  <c r="I107" i="1"/>
  <c r="G107" i="1"/>
  <c r="E107" i="1"/>
  <c r="L106" i="1"/>
  <c r="J106" i="1"/>
  <c r="H106" i="1"/>
  <c r="F106" i="1"/>
  <c r="D106" i="1"/>
  <c r="M105" i="1"/>
  <c r="K105" i="1"/>
  <c r="I105" i="1"/>
  <c r="G105" i="1"/>
  <c r="E105" i="1"/>
  <c r="L104" i="1"/>
  <c r="J104" i="1"/>
  <c r="H104" i="1"/>
  <c r="F104" i="1"/>
  <c r="D104" i="1"/>
  <c r="M103" i="1"/>
  <c r="K103" i="1"/>
  <c r="I103" i="1"/>
  <c r="G103" i="1"/>
  <c r="E103" i="1"/>
  <c r="L102" i="1"/>
  <c r="J102" i="1"/>
  <c r="H102" i="1"/>
  <c r="F102" i="1"/>
  <c r="D102" i="1"/>
  <c r="V203" i="1"/>
  <c r="V204" i="1" s="1"/>
  <c r="V201" i="1"/>
  <c r="V202" i="1" s="1"/>
  <c r="X199" i="1"/>
  <c r="X200" i="1"/>
  <c r="Z199" i="1"/>
  <c r="Z200" i="1"/>
  <c r="AB199" i="1"/>
  <c r="AB200" i="1"/>
  <c r="AF200" i="1"/>
  <c r="AF199" i="1"/>
  <c r="AJ199" i="1"/>
  <c r="AJ200" i="1"/>
  <c r="AN200" i="1"/>
  <c r="AN199" i="1"/>
  <c r="AR200" i="1"/>
  <c r="AR199" i="1"/>
  <c r="AT200" i="1"/>
  <c r="AT199" i="1"/>
  <c r="AX199" i="1"/>
  <c r="AX200" i="1"/>
  <c r="BD200" i="1"/>
  <c r="BD199" i="1"/>
  <c r="BN200" i="1"/>
  <c r="BN199" i="1"/>
  <c r="BR200" i="1"/>
  <c r="BR199" i="1"/>
  <c r="BT200" i="1"/>
  <c r="BT199" i="1"/>
  <c r="BV200" i="1"/>
  <c r="BV199" i="1"/>
  <c r="BZ200" i="1"/>
  <c r="BZ199" i="1"/>
  <c r="CB200" i="1"/>
  <c r="CB199" i="1"/>
  <c r="CD200" i="1"/>
  <c r="CD199" i="1"/>
  <c r="CH200" i="1"/>
  <c r="CH199" i="1"/>
  <c r="CJ200" i="1"/>
  <c r="CJ199" i="1"/>
  <c r="CL200" i="1"/>
  <c r="CL199" i="1"/>
  <c r="CP200" i="1"/>
  <c r="CP199" i="1"/>
  <c r="CR200" i="1"/>
  <c r="CR199" i="1"/>
  <c r="CT200" i="1"/>
  <c r="CT199" i="1"/>
  <c r="CX200" i="1"/>
  <c r="CX199" i="1"/>
  <c r="CZ200" i="1"/>
  <c r="CZ199" i="1"/>
  <c r="DB200" i="1"/>
  <c r="DB199" i="1"/>
  <c r="DF200" i="1"/>
  <c r="DF199" i="1"/>
  <c r="DH200" i="1"/>
  <c r="DH199" i="1"/>
  <c r="DJ200" i="1"/>
  <c r="DJ199" i="1"/>
  <c r="DN200" i="1"/>
  <c r="DN199" i="1"/>
  <c r="DP200" i="1"/>
  <c r="DP199" i="1"/>
  <c r="DR200" i="1"/>
  <c r="DR199" i="1"/>
  <c r="DV200" i="1"/>
  <c r="DV199" i="1"/>
  <c r="DX200" i="1"/>
  <c r="DX199" i="1"/>
  <c r="DZ200" i="1"/>
  <c r="DZ199" i="1"/>
  <c r="ED200" i="1"/>
  <c r="ED199" i="1"/>
  <c r="ED201" i="1" s="1"/>
  <c r="ED202" i="1" s="1"/>
  <c r="EF200" i="1"/>
  <c r="EF199" i="1"/>
  <c r="EF201" i="1" s="1"/>
  <c r="EF202" i="1" s="1"/>
  <c r="EH200" i="1"/>
  <c r="EH199" i="1"/>
  <c r="EH201" i="1" s="1"/>
  <c r="EH202" i="1" s="1"/>
  <c r="EL200" i="1"/>
  <c r="EL199" i="1"/>
  <c r="EL201" i="1" s="1"/>
  <c r="EL202" i="1" s="1"/>
  <c r="EN200" i="1"/>
  <c r="EN199" i="1"/>
  <c r="EN201" i="1" s="1"/>
  <c r="EN202" i="1" s="1"/>
  <c r="EP200" i="1"/>
  <c r="EP199" i="1"/>
  <c r="EP201" i="1" s="1"/>
  <c r="EP202" i="1" s="1"/>
  <c r="ET200" i="1"/>
  <c r="ET199" i="1"/>
  <c r="ET201" i="1" s="1"/>
  <c r="ET202" i="1" s="1"/>
  <c r="EV200" i="1"/>
  <c r="EV199" i="1"/>
  <c r="EV201" i="1" s="1"/>
  <c r="EV202" i="1" s="1"/>
  <c r="EX200" i="1"/>
  <c r="EX199" i="1"/>
  <c r="EX201" i="1" s="1"/>
  <c r="EX202" i="1" s="1"/>
  <c r="FB200" i="1"/>
  <c r="FB199" i="1"/>
  <c r="FB201" i="1" s="1"/>
  <c r="FB202" i="1" s="1"/>
  <c r="FD200" i="1"/>
  <c r="FD199" i="1"/>
  <c r="FD201" i="1" s="1"/>
  <c r="FD202" i="1" s="1"/>
  <c r="FF200" i="1"/>
  <c r="FF199" i="1"/>
  <c r="FF201" i="1" s="1"/>
  <c r="FF202" i="1" s="1"/>
  <c r="FJ200" i="1"/>
  <c r="FJ199" i="1"/>
  <c r="FJ201" i="1" s="1"/>
  <c r="FJ202" i="1" s="1"/>
  <c r="FL200" i="1"/>
  <c r="FL199" i="1"/>
  <c r="FL201" i="1" s="1"/>
  <c r="FL202" i="1" s="1"/>
  <c r="FN200" i="1"/>
  <c r="FN199" i="1"/>
  <c r="FR200" i="1"/>
  <c r="FR199" i="1"/>
  <c r="FR201" i="1" s="1"/>
  <c r="FR202" i="1" s="1"/>
  <c r="FT200" i="1"/>
  <c r="FT199" i="1"/>
  <c r="FT201" i="1" s="1"/>
  <c r="FT202" i="1" s="1"/>
  <c r="FV200" i="1"/>
  <c r="FV199" i="1"/>
  <c r="FV201" i="1" s="1"/>
  <c r="FV202" i="1" s="1"/>
  <c r="FZ200" i="1"/>
  <c r="FZ199" i="1"/>
  <c r="FZ201" i="1" s="1"/>
  <c r="FZ202" i="1" s="1"/>
  <c r="GB200" i="1"/>
  <c r="GB199" i="1"/>
  <c r="D12" i="1"/>
  <c r="F12" i="1"/>
  <c r="H12" i="1"/>
  <c r="J12" i="1"/>
  <c r="L12" i="1"/>
  <c r="GF12" i="1"/>
  <c r="E13" i="1"/>
  <c r="G13" i="1"/>
  <c r="I13" i="1"/>
  <c r="K13" i="1"/>
  <c r="M13" i="1"/>
  <c r="D14" i="1"/>
  <c r="F14" i="1"/>
  <c r="H14" i="1"/>
  <c r="J14" i="1"/>
  <c r="L14" i="1"/>
  <c r="GF14" i="1"/>
  <c r="E15" i="1"/>
  <c r="G15" i="1"/>
  <c r="I15" i="1"/>
  <c r="K15" i="1"/>
  <c r="M15" i="1"/>
  <c r="D16" i="1"/>
  <c r="F16" i="1"/>
  <c r="H16" i="1"/>
  <c r="J16" i="1"/>
  <c r="L16" i="1"/>
  <c r="GF16" i="1"/>
  <c r="E17" i="1"/>
  <c r="G17" i="1"/>
  <c r="I17" i="1"/>
  <c r="K17" i="1"/>
  <c r="M17" i="1"/>
  <c r="D18" i="1"/>
  <c r="F18" i="1"/>
  <c r="H18" i="1"/>
  <c r="J18" i="1"/>
  <c r="L18" i="1"/>
  <c r="GF18" i="1"/>
  <c r="E19" i="1"/>
  <c r="G19" i="1"/>
  <c r="I19" i="1"/>
  <c r="K19" i="1"/>
  <c r="M19" i="1"/>
  <c r="D20" i="1"/>
  <c r="F20" i="1"/>
  <c r="H20" i="1"/>
  <c r="J20" i="1"/>
  <c r="L20" i="1"/>
  <c r="GF20" i="1"/>
  <c r="E21" i="1"/>
  <c r="G21" i="1"/>
  <c r="I21" i="1"/>
  <c r="K21" i="1"/>
  <c r="M21" i="1"/>
  <c r="D22" i="1"/>
  <c r="F22" i="1"/>
  <c r="H22" i="1"/>
  <c r="J22" i="1"/>
  <c r="L22" i="1"/>
  <c r="GF22" i="1"/>
  <c r="E23" i="1"/>
  <c r="G23" i="1"/>
  <c r="I23" i="1"/>
  <c r="K23" i="1"/>
  <c r="M23" i="1"/>
  <c r="D24" i="1"/>
  <c r="F24" i="1"/>
  <c r="H24" i="1"/>
  <c r="J24" i="1"/>
  <c r="L24" i="1"/>
  <c r="GF24" i="1"/>
  <c r="E25" i="1"/>
  <c r="G25" i="1"/>
  <c r="I25" i="1"/>
  <c r="K25" i="1"/>
  <c r="M25" i="1"/>
  <c r="D26" i="1"/>
  <c r="F26" i="1"/>
  <c r="H26" i="1"/>
  <c r="J26" i="1"/>
  <c r="L26" i="1"/>
  <c r="GF26" i="1"/>
  <c r="E27" i="1"/>
  <c r="G27" i="1"/>
  <c r="I27" i="1"/>
  <c r="K27" i="1"/>
  <c r="M27" i="1"/>
  <c r="D28" i="1"/>
  <c r="F28" i="1"/>
  <c r="H28" i="1"/>
  <c r="J28" i="1"/>
  <c r="L28" i="1"/>
  <c r="GF28" i="1"/>
  <c r="E29" i="1"/>
  <c r="G29" i="1"/>
  <c r="I29" i="1"/>
  <c r="K29" i="1"/>
  <c r="M29" i="1"/>
  <c r="D30" i="1"/>
  <c r="F30" i="1"/>
  <c r="H30" i="1"/>
  <c r="J30" i="1"/>
  <c r="L30" i="1"/>
  <c r="GF30" i="1"/>
  <c r="E31" i="1"/>
  <c r="G31" i="1"/>
  <c r="I31" i="1"/>
  <c r="K31" i="1"/>
  <c r="M31" i="1"/>
  <c r="D32" i="1"/>
  <c r="F32" i="1"/>
  <c r="H32" i="1"/>
  <c r="J32" i="1"/>
  <c r="L32" i="1"/>
  <c r="GF32" i="1"/>
  <c r="E33" i="1"/>
  <c r="G33" i="1"/>
  <c r="I33" i="1"/>
  <c r="K33" i="1"/>
  <c r="M33" i="1"/>
  <c r="D34" i="1"/>
  <c r="F34" i="1"/>
  <c r="H34" i="1"/>
  <c r="J34" i="1"/>
  <c r="L34" i="1"/>
  <c r="GF34" i="1"/>
  <c r="E35" i="1"/>
  <c r="G35" i="1"/>
  <c r="I35" i="1"/>
  <c r="K35" i="1"/>
  <c r="M35" i="1"/>
  <c r="D36" i="1"/>
  <c r="F36" i="1"/>
  <c r="H36" i="1"/>
  <c r="J36" i="1"/>
  <c r="L36" i="1"/>
  <c r="GF36" i="1"/>
  <c r="E37" i="1"/>
  <c r="G37" i="1"/>
  <c r="I37" i="1"/>
  <c r="K37" i="1"/>
  <c r="M37" i="1"/>
  <c r="D38" i="1"/>
  <c r="F38" i="1"/>
  <c r="H38" i="1"/>
  <c r="J38" i="1"/>
  <c r="L38" i="1"/>
  <c r="GF38" i="1"/>
  <c r="E39" i="1"/>
  <c r="G39" i="1"/>
  <c r="I39" i="1"/>
  <c r="K39" i="1"/>
  <c r="M39" i="1"/>
  <c r="D40" i="1"/>
  <c r="F40" i="1"/>
  <c r="H40" i="1"/>
  <c r="J40" i="1"/>
  <c r="L40" i="1"/>
  <c r="GF40" i="1"/>
  <c r="E41" i="1"/>
  <c r="G41" i="1"/>
  <c r="I41" i="1"/>
  <c r="K41" i="1"/>
  <c r="M41" i="1"/>
  <c r="D42" i="1"/>
  <c r="F42" i="1"/>
  <c r="H42" i="1"/>
  <c r="J42" i="1"/>
  <c r="L42" i="1"/>
  <c r="GF42" i="1"/>
  <c r="E43" i="1"/>
  <c r="G43" i="1"/>
  <c r="I43" i="1"/>
  <c r="K43" i="1"/>
  <c r="M43" i="1"/>
  <c r="D44" i="1"/>
  <c r="F44" i="1"/>
  <c r="H44" i="1"/>
  <c r="J44" i="1"/>
  <c r="L44" i="1"/>
  <c r="GF44" i="1"/>
  <c r="E45" i="1"/>
  <c r="G45" i="1"/>
  <c r="I45" i="1"/>
  <c r="K45" i="1"/>
  <c r="M45" i="1"/>
  <c r="D46" i="1"/>
  <c r="F46" i="1"/>
  <c r="H46" i="1"/>
  <c r="J46" i="1"/>
  <c r="L46" i="1"/>
  <c r="GF46" i="1"/>
  <c r="E47" i="1"/>
  <c r="G47" i="1"/>
  <c r="I47" i="1"/>
  <c r="K47" i="1"/>
  <c r="M47" i="1"/>
  <c r="D48" i="1"/>
  <c r="F48" i="1"/>
  <c r="H48" i="1"/>
  <c r="J48" i="1"/>
  <c r="L48" i="1"/>
  <c r="GF48" i="1"/>
  <c r="E49" i="1"/>
  <c r="G49" i="1"/>
  <c r="I49" i="1"/>
  <c r="K49" i="1"/>
  <c r="M49" i="1"/>
  <c r="D50" i="1"/>
  <c r="F50" i="1"/>
  <c r="H50" i="1"/>
  <c r="J50" i="1"/>
  <c r="L50" i="1"/>
  <c r="GF50" i="1"/>
  <c r="E51" i="1"/>
  <c r="G51" i="1"/>
  <c r="I51" i="1"/>
  <c r="K51" i="1"/>
  <c r="M51" i="1"/>
  <c r="D52" i="1"/>
  <c r="F52" i="1"/>
  <c r="H52" i="1"/>
  <c r="J52" i="1"/>
  <c r="L52" i="1"/>
  <c r="GF52" i="1"/>
  <c r="E53" i="1"/>
  <c r="G53" i="1"/>
  <c r="I53" i="1"/>
  <c r="K53" i="1"/>
  <c r="M53" i="1"/>
  <c r="D54" i="1"/>
  <c r="F54" i="1"/>
  <c r="H54" i="1"/>
  <c r="J54" i="1"/>
  <c r="L54" i="1"/>
  <c r="GF54" i="1"/>
  <c r="E55" i="1"/>
  <c r="G55" i="1"/>
  <c r="I55" i="1"/>
  <c r="K55" i="1"/>
  <c r="M55" i="1"/>
  <c r="D56" i="1"/>
  <c r="F56" i="1"/>
  <c r="H56" i="1"/>
  <c r="J56" i="1"/>
  <c r="L56" i="1"/>
  <c r="GF56" i="1"/>
  <c r="E57" i="1"/>
  <c r="G57" i="1"/>
  <c r="I57" i="1"/>
  <c r="K57" i="1"/>
  <c r="M57" i="1"/>
  <c r="D58" i="1"/>
  <c r="F58" i="1"/>
  <c r="H58" i="1"/>
  <c r="J58" i="1"/>
  <c r="L58" i="1"/>
  <c r="GF58" i="1"/>
  <c r="E59" i="1"/>
  <c r="G59" i="1"/>
  <c r="I59" i="1"/>
  <c r="K59" i="1"/>
  <c r="M59" i="1"/>
  <c r="D60" i="1"/>
  <c r="F60" i="1"/>
  <c r="H60" i="1"/>
  <c r="J60" i="1"/>
  <c r="L60" i="1"/>
  <c r="GF60" i="1"/>
  <c r="E61" i="1"/>
  <c r="G61" i="1"/>
  <c r="I61" i="1"/>
  <c r="K61" i="1"/>
  <c r="M61" i="1"/>
  <c r="D62" i="1"/>
  <c r="F62" i="1"/>
  <c r="H62" i="1"/>
  <c r="J62" i="1"/>
  <c r="L62" i="1"/>
  <c r="GF62" i="1"/>
  <c r="E63" i="1"/>
  <c r="G63" i="1"/>
  <c r="I63" i="1"/>
  <c r="K63" i="1"/>
  <c r="M63" i="1"/>
  <c r="D64" i="1"/>
  <c r="F64" i="1"/>
  <c r="H64" i="1"/>
  <c r="J64" i="1"/>
  <c r="L64" i="1"/>
  <c r="GF64" i="1"/>
  <c r="E65" i="1"/>
  <c r="G65" i="1"/>
  <c r="I65" i="1"/>
  <c r="K65" i="1"/>
  <c r="M65" i="1"/>
  <c r="D66" i="1"/>
  <c r="F66" i="1"/>
  <c r="H66" i="1"/>
  <c r="J66" i="1"/>
  <c r="L66" i="1"/>
  <c r="GF66" i="1"/>
  <c r="E67" i="1"/>
  <c r="G67" i="1"/>
  <c r="I67" i="1"/>
  <c r="K67" i="1"/>
  <c r="M67" i="1"/>
  <c r="D68" i="1"/>
  <c r="F68" i="1"/>
  <c r="H68" i="1"/>
  <c r="J68" i="1"/>
  <c r="L68" i="1"/>
  <c r="GF68" i="1"/>
  <c r="E69" i="1"/>
  <c r="G69" i="1"/>
  <c r="I69" i="1"/>
  <c r="K69" i="1"/>
  <c r="M69" i="1"/>
  <c r="D70" i="1"/>
  <c r="F70" i="1"/>
  <c r="H70" i="1"/>
  <c r="J70" i="1"/>
  <c r="L70" i="1"/>
  <c r="GF70" i="1"/>
  <c r="E71" i="1"/>
  <c r="G71" i="1"/>
  <c r="I71" i="1"/>
  <c r="K71" i="1"/>
  <c r="M71" i="1"/>
  <c r="D72" i="1"/>
  <c r="F72" i="1"/>
  <c r="H72" i="1"/>
  <c r="J72" i="1"/>
  <c r="L72" i="1"/>
  <c r="GF72" i="1"/>
  <c r="E73" i="1"/>
  <c r="G73" i="1"/>
  <c r="I73" i="1"/>
  <c r="K73" i="1"/>
  <c r="M73" i="1"/>
  <c r="D74" i="1"/>
  <c r="F74" i="1"/>
  <c r="H74" i="1"/>
  <c r="J74" i="1"/>
  <c r="L74" i="1"/>
  <c r="GF74" i="1"/>
  <c r="E75" i="1"/>
  <c r="G75" i="1"/>
  <c r="I75" i="1"/>
  <c r="K75" i="1"/>
  <c r="M75" i="1"/>
  <c r="D76" i="1"/>
  <c r="F76" i="1"/>
  <c r="H76" i="1"/>
  <c r="J76" i="1"/>
  <c r="L76" i="1"/>
  <c r="GF76" i="1"/>
  <c r="E77" i="1"/>
  <c r="G77" i="1"/>
  <c r="I77" i="1"/>
  <c r="K77" i="1"/>
  <c r="M77" i="1"/>
  <c r="D78" i="1"/>
  <c r="F78" i="1"/>
  <c r="H78" i="1"/>
  <c r="J78" i="1"/>
  <c r="L78" i="1"/>
  <c r="GF78" i="1"/>
  <c r="E79" i="1"/>
  <c r="G79" i="1"/>
  <c r="I79" i="1"/>
  <c r="K79" i="1"/>
  <c r="M79" i="1"/>
  <c r="D80" i="1"/>
  <c r="F80" i="1"/>
  <c r="H80" i="1"/>
  <c r="J80" i="1"/>
  <c r="L80" i="1"/>
  <c r="GF80" i="1"/>
  <c r="E81" i="1"/>
  <c r="G81" i="1"/>
  <c r="I81" i="1"/>
  <c r="K81" i="1"/>
  <c r="M81" i="1"/>
  <c r="D82" i="1"/>
  <c r="F82" i="1"/>
  <c r="H82" i="1"/>
  <c r="J82" i="1"/>
  <c r="L82" i="1"/>
  <c r="GF82" i="1"/>
  <c r="E83" i="1"/>
  <c r="G83" i="1"/>
  <c r="I83" i="1"/>
  <c r="K83" i="1"/>
  <c r="M83" i="1"/>
  <c r="D84" i="1"/>
  <c r="F84" i="1"/>
  <c r="H84" i="1"/>
  <c r="J84" i="1"/>
  <c r="L84" i="1"/>
  <c r="GF84" i="1"/>
  <c r="E85" i="1"/>
  <c r="G85" i="1"/>
  <c r="I85" i="1"/>
  <c r="K85" i="1"/>
  <c r="M85" i="1"/>
  <c r="D86" i="1"/>
  <c r="F86" i="1"/>
  <c r="H86" i="1"/>
  <c r="J86" i="1"/>
  <c r="L86" i="1"/>
  <c r="GF86" i="1"/>
  <c r="E87" i="1"/>
  <c r="G87" i="1"/>
  <c r="I87" i="1"/>
  <c r="K87" i="1"/>
  <c r="M87" i="1"/>
  <c r="D88" i="1"/>
  <c r="F88" i="1"/>
  <c r="H88" i="1"/>
  <c r="J88" i="1"/>
  <c r="L88" i="1"/>
  <c r="GF88" i="1"/>
  <c r="E89" i="1"/>
  <c r="G89" i="1"/>
  <c r="I89" i="1"/>
  <c r="K89" i="1"/>
  <c r="M89" i="1"/>
  <c r="D90" i="1"/>
  <c r="F90" i="1"/>
  <c r="H90" i="1"/>
  <c r="J90" i="1"/>
  <c r="L90" i="1"/>
  <c r="GF90" i="1"/>
  <c r="E91" i="1"/>
  <c r="G91" i="1"/>
  <c r="I91" i="1"/>
  <c r="K91" i="1"/>
  <c r="M91" i="1"/>
  <c r="D92" i="1"/>
  <c r="F92" i="1"/>
  <c r="H92" i="1"/>
  <c r="J92" i="1"/>
  <c r="L92" i="1"/>
  <c r="GF92" i="1"/>
  <c r="E93" i="1"/>
  <c r="G93" i="1"/>
  <c r="I93" i="1"/>
  <c r="K93" i="1"/>
  <c r="M93" i="1"/>
  <c r="D94" i="1"/>
  <c r="F94" i="1"/>
  <c r="H94" i="1"/>
  <c r="J94" i="1"/>
  <c r="L94" i="1"/>
  <c r="GF94" i="1"/>
  <c r="E95" i="1"/>
  <c r="G95" i="1"/>
  <c r="I95" i="1"/>
  <c r="K95" i="1"/>
  <c r="M95" i="1"/>
  <c r="D96" i="1"/>
  <c r="F96" i="1"/>
  <c r="H96" i="1"/>
  <c r="J96" i="1"/>
  <c r="L96" i="1"/>
  <c r="GF96" i="1"/>
  <c r="E97" i="1"/>
  <c r="G97" i="1"/>
  <c r="I97" i="1"/>
  <c r="K97" i="1"/>
  <c r="M97" i="1"/>
  <c r="D98" i="1"/>
  <c r="F98" i="1"/>
  <c r="H98" i="1"/>
  <c r="J98" i="1"/>
  <c r="L98" i="1"/>
  <c r="GF98" i="1"/>
  <c r="E99" i="1"/>
  <c r="G99" i="1"/>
  <c r="I99" i="1"/>
  <c r="K99" i="1"/>
  <c r="M99" i="1"/>
  <c r="D100" i="1"/>
  <c r="F100" i="1"/>
  <c r="H100" i="1"/>
  <c r="J100" i="1"/>
  <c r="L100" i="1"/>
  <c r="GF100" i="1"/>
  <c r="E101" i="1"/>
  <c r="G101" i="1"/>
  <c r="I101" i="1"/>
  <c r="K101" i="1"/>
  <c r="M101" i="1"/>
  <c r="GL101" i="1"/>
  <c r="GN101" i="1" s="1"/>
  <c r="G102" i="1"/>
  <c r="K102" i="1"/>
  <c r="D103" i="1"/>
  <c r="H103" i="1"/>
  <c r="L103" i="1"/>
  <c r="GI103" i="1"/>
  <c r="GE103" i="1"/>
  <c r="E104" i="1"/>
  <c r="I104" i="1"/>
  <c r="M104" i="1"/>
  <c r="GL104" i="1"/>
  <c r="GN104" i="1" s="1"/>
  <c r="GJ104" i="1"/>
  <c r="GK104" i="1"/>
  <c r="GV104" i="1" s="1"/>
  <c r="GW104" i="1" s="1"/>
  <c r="F105" i="1"/>
  <c r="J105" i="1"/>
  <c r="G106" i="1"/>
  <c r="K106" i="1"/>
  <c r="D107" i="1"/>
  <c r="H107" i="1"/>
  <c r="L107" i="1"/>
  <c r="GI107" i="1"/>
  <c r="GE107" i="1"/>
  <c r="GY107" i="1"/>
  <c r="E108" i="1"/>
  <c r="I108" i="1"/>
  <c r="M108" i="1"/>
  <c r="GL108" i="1"/>
  <c r="GN108" i="1" s="1"/>
  <c r="GJ108" i="1"/>
  <c r="GK108" i="1"/>
  <c r="GV108" i="1" s="1"/>
  <c r="GW108" i="1" s="1"/>
  <c r="F109" i="1"/>
  <c r="J109" i="1"/>
  <c r="GF109" i="1"/>
  <c r="GH109" i="1"/>
  <c r="G110" i="1"/>
  <c r="K110" i="1"/>
  <c r="D111" i="1"/>
  <c r="H111" i="1"/>
  <c r="L111" i="1"/>
  <c r="GI111" i="1"/>
  <c r="GE111" i="1"/>
  <c r="GY111" i="1"/>
  <c r="E112" i="1"/>
  <c r="I112" i="1"/>
  <c r="M112" i="1"/>
  <c r="GL112" i="1"/>
  <c r="GN112" i="1" s="1"/>
  <c r="GJ112" i="1"/>
  <c r="GK112" i="1"/>
  <c r="GV112" i="1" s="1"/>
  <c r="GW112" i="1" s="1"/>
  <c r="F113" i="1"/>
  <c r="J113" i="1"/>
  <c r="GF113" i="1"/>
  <c r="GH113" i="1"/>
  <c r="G114" i="1"/>
  <c r="K114" i="1"/>
  <c r="D115" i="1"/>
  <c r="H115" i="1"/>
  <c r="L115" i="1"/>
  <c r="GI115" i="1"/>
  <c r="GE115" i="1"/>
  <c r="GY115" i="1"/>
  <c r="E116" i="1"/>
  <c r="I116" i="1"/>
  <c r="M116" i="1"/>
  <c r="GL116" i="1"/>
  <c r="GN116" i="1" s="1"/>
  <c r="GJ116" i="1"/>
  <c r="GK116" i="1"/>
  <c r="GV116" i="1" s="1"/>
  <c r="GW116" i="1" s="1"/>
  <c r="F117" i="1"/>
  <c r="J117" i="1"/>
  <c r="GF117" i="1"/>
  <c r="GH117" i="1"/>
  <c r="G118" i="1"/>
  <c r="K118" i="1"/>
  <c r="D119" i="1"/>
  <c r="H119" i="1"/>
  <c r="L119" i="1"/>
  <c r="GI119" i="1"/>
  <c r="GE119" i="1"/>
  <c r="GY119" i="1"/>
  <c r="E120" i="1"/>
  <c r="I120" i="1"/>
  <c r="M120" i="1"/>
  <c r="GL120" i="1"/>
  <c r="GN120" i="1" s="1"/>
  <c r="GJ120" i="1"/>
  <c r="GK120" i="1"/>
  <c r="GV120" i="1" s="1"/>
  <c r="GW120" i="1" s="1"/>
  <c r="F121" i="1"/>
  <c r="J121" i="1"/>
  <c r="GF121" i="1"/>
  <c r="GH121" i="1"/>
  <c r="G122" i="1"/>
  <c r="K122" i="1"/>
  <c r="D123" i="1"/>
  <c r="H123" i="1"/>
  <c r="L123" i="1"/>
  <c r="GI123" i="1"/>
  <c r="GE123" i="1"/>
  <c r="GY123" i="1"/>
  <c r="E124" i="1"/>
  <c r="I124" i="1"/>
  <c r="M124" i="1"/>
  <c r="GL124" i="1"/>
  <c r="GN124" i="1" s="1"/>
  <c r="GJ124" i="1"/>
  <c r="GK124" i="1"/>
  <c r="GV124" i="1" s="1"/>
  <c r="GW124" i="1" s="1"/>
  <c r="F125" i="1"/>
  <c r="J125" i="1"/>
  <c r="GF125" i="1"/>
  <c r="GH125" i="1"/>
  <c r="G126" i="1"/>
  <c r="K126" i="1"/>
  <c r="D127" i="1"/>
  <c r="H127" i="1"/>
  <c r="L127" i="1"/>
  <c r="GI127" i="1"/>
  <c r="GE127" i="1"/>
  <c r="GY127" i="1"/>
  <c r="E128" i="1"/>
  <c r="I128" i="1"/>
  <c r="M128" i="1"/>
  <c r="GL128" i="1"/>
  <c r="GN128" i="1" s="1"/>
  <c r="GJ128" i="1"/>
  <c r="GK128" i="1"/>
  <c r="GV128" i="1" s="1"/>
  <c r="GW128" i="1" s="1"/>
  <c r="F129" i="1"/>
  <c r="J129" i="1"/>
  <c r="GF129" i="1"/>
  <c r="GH129" i="1"/>
  <c r="G130" i="1"/>
  <c r="K130" i="1"/>
  <c r="D131" i="1"/>
  <c r="H131" i="1"/>
  <c r="L131" i="1"/>
  <c r="GI131" i="1"/>
  <c r="GE131" i="1"/>
  <c r="GY131" i="1"/>
  <c r="E132" i="1"/>
  <c r="I132" i="1"/>
  <c r="M132" i="1"/>
  <c r="GL132" i="1"/>
  <c r="GN132" i="1" s="1"/>
  <c r="GJ132" i="1"/>
  <c r="GK132" i="1"/>
  <c r="GV132" i="1" s="1"/>
  <c r="GW132" i="1" s="1"/>
  <c r="F133" i="1"/>
  <c r="J133" i="1"/>
  <c r="GF133" i="1"/>
  <c r="GH133" i="1"/>
  <c r="G134" i="1"/>
  <c r="K134" i="1"/>
  <c r="D135" i="1"/>
  <c r="H135" i="1"/>
  <c r="L135" i="1"/>
  <c r="GI135" i="1"/>
  <c r="GE135" i="1"/>
  <c r="GY135" i="1"/>
  <c r="E136" i="1"/>
  <c r="I136" i="1"/>
  <c r="M136" i="1"/>
  <c r="GL136" i="1"/>
  <c r="GN136" i="1" s="1"/>
  <c r="GJ136" i="1"/>
  <c r="GK136" i="1"/>
  <c r="GV136" i="1" s="1"/>
  <c r="GW136" i="1" s="1"/>
  <c r="F137" i="1"/>
  <c r="J137" i="1"/>
  <c r="GF137" i="1"/>
  <c r="GH137" i="1"/>
  <c r="G138" i="1"/>
  <c r="K138" i="1"/>
  <c r="D139" i="1"/>
  <c r="H139" i="1"/>
  <c r="L139" i="1"/>
  <c r="GI139" i="1"/>
  <c r="GE139" i="1"/>
  <c r="GY139" i="1"/>
  <c r="E140" i="1"/>
  <c r="I140" i="1"/>
  <c r="M140" i="1"/>
  <c r="GL140" i="1"/>
  <c r="GN140" i="1" s="1"/>
  <c r="GJ140" i="1"/>
  <c r="GK140" i="1"/>
  <c r="GV140" i="1" s="1"/>
  <c r="GW140" i="1" s="1"/>
  <c r="F141" i="1"/>
  <c r="J141" i="1"/>
  <c r="GF141" i="1"/>
  <c r="GH141" i="1"/>
  <c r="G142" i="1"/>
  <c r="K142" i="1"/>
  <c r="D143" i="1"/>
  <c r="H143" i="1"/>
  <c r="L143" i="1"/>
  <c r="GI143" i="1"/>
  <c r="GE143" i="1"/>
  <c r="GY143" i="1"/>
  <c r="E144" i="1"/>
  <c r="I144" i="1"/>
  <c r="M144" i="1"/>
  <c r="GL144" i="1"/>
  <c r="GN144" i="1" s="1"/>
  <c r="GJ144" i="1"/>
  <c r="GK144" i="1"/>
  <c r="GV144" i="1" s="1"/>
  <c r="GW144" i="1" s="1"/>
  <c r="F145" i="1"/>
  <c r="J145" i="1"/>
  <c r="GF145" i="1"/>
  <c r="GH145" i="1"/>
  <c r="G146" i="1"/>
  <c r="K146" i="1"/>
  <c r="D147" i="1"/>
  <c r="H147" i="1"/>
  <c r="L147" i="1"/>
  <c r="GI147" i="1"/>
  <c r="GE147" i="1"/>
  <c r="GY147" i="1"/>
  <c r="E148" i="1"/>
  <c r="I148" i="1"/>
  <c r="M148" i="1"/>
  <c r="GL148" i="1"/>
  <c r="GN148" i="1" s="1"/>
  <c r="GJ148" i="1"/>
  <c r="GK148" i="1"/>
  <c r="GV148" i="1" s="1"/>
  <c r="GW148" i="1" s="1"/>
  <c r="F149" i="1"/>
  <c r="J149" i="1"/>
  <c r="GF149" i="1"/>
  <c r="GH149" i="1"/>
  <c r="G150" i="1"/>
  <c r="K150" i="1"/>
  <c r="D151" i="1"/>
  <c r="H151" i="1"/>
  <c r="L151" i="1"/>
  <c r="GI151" i="1"/>
  <c r="GE151" i="1"/>
  <c r="GY151" i="1"/>
  <c r="E152" i="1"/>
  <c r="I152" i="1"/>
  <c r="M152" i="1"/>
  <c r="GL152" i="1"/>
  <c r="GN152" i="1" s="1"/>
  <c r="GJ152" i="1"/>
  <c r="GK152" i="1"/>
  <c r="GV152" i="1" s="1"/>
  <c r="GW152" i="1" s="1"/>
  <c r="F153" i="1"/>
  <c r="J153" i="1"/>
  <c r="GF153" i="1"/>
  <c r="GH153" i="1"/>
  <c r="G154" i="1"/>
  <c r="K154" i="1"/>
  <c r="D155" i="1"/>
  <c r="H155" i="1"/>
  <c r="L155" i="1"/>
  <c r="GI155" i="1"/>
  <c r="GE155" i="1"/>
  <c r="GY155" i="1"/>
  <c r="E156" i="1"/>
  <c r="I156" i="1"/>
  <c r="M156" i="1"/>
  <c r="GL156" i="1"/>
  <c r="GN156" i="1" s="1"/>
  <c r="GJ156" i="1"/>
  <c r="GK156" i="1"/>
  <c r="GV156" i="1" s="1"/>
  <c r="GW156" i="1" s="1"/>
  <c r="F157" i="1"/>
  <c r="J157" i="1"/>
  <c r="GF157" i="1"/>
  <c r="GH157" i="1"/>
  <c r="G158" i="1"/>
  <c r="K158" i="1"/>
  <c r="D159" i="1"/>
  <c r="H159" i="1"/>
  <c r="L159" i="1"/>
  <c r="GI159" i="1"/>
  <c r="GE159" i="1"/>
  <c r="GY159" i="1"/>
  <c r="E160" i="1"/>
  <c r="I160" i="1"/>
  <c r="M160" i="1"/>
  <c r="GL160" i="1"/>
  <c r="GN160" i="1" s="1"/>
  <c r="GJ160" i="1"/>
  <c r="GK160" i="1"/>
  <c r="GV160" i="1" s="1"/>
  <c r="GW160" i="1" s="1"/>
  <c r="F161" i="1"/>
  <c r="J161" i="1"/>
  <c r="GF161" i="1"/>
  <c r="GH161" i="1"/>
  <c r="G162" i="1"/>
  <c r="K162" i="1"/>
  <c r="D163" i="1"/>
  <c r="H163" i="1"/>
  <c r="L163" i="1"/>
  <c r="GI163" i="1"/>
  <c r="GE163" i="1"/>
  <c r="GY163" i="1"/>
  <c r="E164" i="1"/>
  <c r="I164" i="1"/>
  <c r="M164" i="1"/>
  <c r="GL164" i="1"/>
  <c r="GN164" i="1" s="1"/>
  <c r="GJ164" i="1"/>
  <c r="GK164" i="1"/>
  <c r="GV164" i="1" s="1"/>
  <c r="GW164" i="1" s="1"/>
  <c r="F165" i="1"/>
  <c r="J165" i="1"/>
  <c r="GF165" i="1"/>
  <c r="GH165" i="1"/>
  <c r="G166" i="1"/>
  <c r="K166" i="1"/>
  <c r="D167" i="1"/>
  <c r="H167" i="1"/>
  <c r="L167" i="1"/>
  <c r="GI167" i="1"/>
  <c r="GE167" i="1"/>
  <c r="GY167" i="1"/>
  <c r="BP199" i="1"/>
  <c r="CF199" i="1"/>
  <c r="CV199" i="1"/>
  <c r="DL199" i="1"/>
  <c r="EB199" i="1"/>
  <c r="ER199" i="1"/>
  <c r="ER201" i="1" s="1"/>
  <c r="ER202" i="1" s="1"/>
  <c r="FH199" i="1"/>
  <c r="FH201" i="1" s="1"/>
  <c r="FH202" i="1" s="1"/>
  <c r="FX199" i="1"/>
  <c r="FX201" i="1" s="1"/>
  <c r="FX202" i="1" s="1"/>
  <c r="AD200" i="1"/>
  <c r="AD203" i="1" s="1"/>
  <c r="AD204" i="1" s="1"/>
  <c r="BH200" i="1"/>
  <c r="BH203" i="1" s="1"/>
  <c r="BH204" i="1" s="1"/>
  <c r="GF102" i="1"/>
  <c r="GF104" i="1"/>
  <c r="GF106" i="1"/>
  <c r="GF108" i="1"/>
  <c r="GF110" i="1"/>
  <c r="GF112" i="1"/>
  <c r="GF114" i="1"/>
  <c r="GF116" i="1"/>
  <c r="GF118" i="1"/>
  <c r="GF120" i="1"/>
  <c r="GF122" i="1"/>
  <c r="GF124" i="1"/>
  <c r="GF126" i="1"/>
  <c r="GF128" i="1"/>
  <c r="GF130" i="1"/>
  <c r="GF132" i="1"/>
  <c r="GF134" i="1"/>
  <c r="GF136" i="1"/>
  <c r="GF138" i="1"/>
  <c r="GF140" i="1"/>
  <c r="GF142" i="1"/>
  <c r="GF144" i="1"/>
  <c r="GF146" i="1"/>
  <c r="GF148" i="1"/>
  <c r="GF150" i="1"/>
  <c r="GF152" i="1"/>
  <c r="GF154" i="1"/>
  <c r="GF156" i="1"/>
  <c r="GF158" i="1"/>
  <c r="GF160" i="1"/>
  <c r="GF162" i="1"/>
  <c r="GF164" i="1"/>
  <c r="GF166" i="1"/>
  <c r="R179" i="1"/>
  <c r="GB178" i="1"/>
  <c r="FM178" i="1"/>
  <c r="EB178" i="1"/>
  <c r="DZ178" i="1"/>
  <c r="DX178" i="1"/>
  <c r="DV178" i="1"/>
  <c r="DT178" i="1"/>
  <c r="DR178" i="1"/>
  <c r="DP178" i="1"/>
  <c r="DN178" i="1"/>
  <c r="DL178" i="1"/>
  <c r="DJ178" i="1"/>
  <c r="DH178" i="1"/>
  <c r="DF178" i="1"/>
  <c r="DD178" i="1"/>
  <c r="DB178" i="1"/>
  <c r="CZ178" i="1"/>
  <c r="CX178" i="1"/>
  <c r="CV178" i="1"/>
  <c r="CT178" i="1"/>
  <c r="CR178" i="1"/>
  <c r="CP178" i="1"/>
  <c r="CN178" i="1"/>
  <c r="CL178" i="1"/>
  <c r="CJ178" i="1"/>
  <c r="CH178" i="1"/>
  <c r="CF178" i="1"/>
  <c r="CD178" i="1"/>
  <c r="CB178" i="1"/>
  <c r="BZ178" i="1"/>
  <c r="BX178" i="1"/>
  <c r="BV178" i="1"/>
  <c r="BT178" i="1"/>
  <c r="BR178" i="1"/>
  <c r="BP178" i="1"/>
  <c r="BN178" i="1"/>
  <c r="BI178" i="1"/>
  <c r="BD178" i="1"/>
  <c r="AY178" i="1"/>
  <c r="AT178" i="1"/>
  <c r="AR178" i="1"/>
  <c r="AN178" i="1"/>
  <c r="AK178" i="1"/>
  <c r="AI178" i="1"/>
  <c r="AF178" i="1"/>
  <c r="AC178" i="1"/>
  <c r="AA178" i="1"/>
  <c r="Y178" i="1"/>
  <c r="W178" i="1"/>
  <c r="U178" i="1"/>
  <c r="X178" i="1"/>
  <c r="AB178" i="1"/>
  <c r="AG178" i="1"/>
  <c r="AM178" i="1"/>
  <c r="AS178" i="1"/>
  <c r="BC178" i="1"/>
  <c r="BM178" i="1"/>
  <c r="BQ178" i="1"/>
  <c r="BU178" i="1"/>
  <c r="BY178" i="1"/>
  <c r="CC178" i="1"/>
  <c r="CG178" i="1"/>
  <c r="CK178" i="1"/>
  <c r="CO178" i="1"/>
  <c r="CS178" i="1"/>
  <c r="CW178" i="1"/>
  <c r="DA178" i="1"/>
  <c r="DE178" i="1"/>
  <c r="DI178" i="1"/>
  <c r="DM178" i="1"/>
  <c r="DQ178" i="1"/>
  <c r="DU178" i="1"/>
  <c r="DY178" i="1"/>
  <c r="EC178" i="1"/>
  <c r="GC178" i="1"/>
  <c r="V177" i="1"/>
  <c r="X177" i="1"/>
  <c r="Z177" i="1"/>
  <c r="AB177" i="1"/>
  <c r="AD177" i="1"/>
  <c r="AG177" i="1"/>
  <c r="AJ177" i="1"/>
  <c r="AM177" i="1"/>
  <c r="AO177" i="1"/>
  <c r="AS177" i="1"/>
  <c r="AX177" i="1"/>
  <c r="BC177" i="1"/>
  <c r="BH177" i="1"/>
  <c r="BM177" i="1"/>
  <c r="BO177" i="1"/>
  <c r="BQ177" i="1"/>
  <c r="BS177" i="1"/>
  <c r="BU177" i="1"/>
  <c r="BW177" i="1"/>
  <c r="BY177" i="1"/>
  <c r="CA177" i="1"/>
  <c r="CC177" i="1"/>
  <c r="CE177" i="1"/>
  <c r="CG177" i="1"/>
  <c r="CI177" i="1"/>
  <c r="CK177" i="1"/>
  <c r="CM177" i="1"/>
  <c r="CO177" i="1"/>
  <c r="CQ177" i="1"/>
  <c r="CS177" i="1"/>
  <c r="CU177" i="1"/>
  <c r="CW177" i="1"/>
  <c r="CY177" i="1"/>
  <c r="DA177" i="1"/>
  <c r="DC177" i="1"/>
  <c r="DE177" i="1"/>
  <c r="DG177" i="1"/>
  <c r="DI177" i="1"/>
  <c r="DK177" i="1"/>
  <c r="DM177" i="1"/>
  <c r="DO177" i="1"/>
  <c r="DQ177" i="1"/>
  <c r="DS177" i="1"/>
  <c r="DU177" i="1"/>
  <c r="DW177" i="1"/>
  <c r="DY177" i="1"/>
  <c r="EA177" i="1"/>
  <c r="EC177" i="1"/>
  <c r="FN177" i="1"/>
  <c r="S207" i="1"/>
  <c r="A8" i="1" s="1"/>
  <c r="GC179" i="1" l="1"/>
  <c r="FN179" i="1"/>
  <c r="EC179" i="1"/>
  <c r="EA179" i="1"/>
  <c r="DY179" i="1"/>
  <c r="DW179" i="1"/>
  <c r="DU179" i="1"/>
  <c r="DS179" i="1"/>
  <c r="DQ179" i="1"/>
  <c r="DO179" i="1"/>
  <c r="DM179" i="1"/>
  <c r="DK179" i="1"/>
  <c r="DI179" i="1"/>
  <c r="DG179" i="1"/>
  <c r="DE179" i="1"/>
  <c r="DC179" i="1"/>
  <c r="DA179" i="1"/>
  <c r="CY179" i="1"/>
  <c r="CW179" i="1"/>
  <c r="CU179" i="1"/>
  <c r="CS179" i="1"/>
  <c r="CQ179" i="1"/>
  <c r="CO179" i="1"/>
  <c r="CM179" i="1"/>
  <c r="CK179" i="1"/>
  <c r="CI179" i="1"/>
  <c r="CG179" i="1"/>
  <c r="CE179" i="1"/>
  <c r="CC179" i="1"/>
  <c r="CA179" i="1"/>
  <c r="BY179" i="1"/>
  <c r="BW179" i="1"/>
  <c r="BU179" i="1"/>
  <c r="BS179" i="1"/>
  <c r="BQ179" i="1"/>
  <c r="BO179" i="1"/>
  <c r="BM179" i="1"/>
  <c r="BH179" i="1"/>
  <c r="BC179" i="1"/>
  <c r="AX179" i="1"/>
  <c r="AS179" i="1"/>
  <c r="AO179" i="1"/>
  <c r="AM179" i="1"/>
  <c r="AJ179" i="1"/>
  <c r="AG179" i="1"/>
  <c r="AD179" i="1"/>
  <c r="AB179" i="1"/>
  <c r="Z179" i="1"/>
  <c r="X179" i="1"/>
  <c r="V179" i="1"/>
  <c r="GB179" i="1"/>
  <c r="EB179" i="1"/>
  <c r="DX179" i="1"/>
  <c r="DT179" i="1"/>
  <c r="DP179" i="1"/>
  <c r="DL179" i="1"/>
  <c r="DH179" i="1"/>
  <c r="DD179" i="1"/>
  <c r="CZ179" i="1"/>
  <c r="CV179" i="1"/>
  <c r="CR179" i="1"/>
  <c r="CN179" i="1"/>
  <c r="CJ179" i="1"/>
  <c r="CF179" i="1"/>
  <c r="CB179" i="1"/>
  <c r="BX179" i="1"/>
  <c r="BT179" i="1"/>
  <c r="BP179" i="1"/>
  <c r="BI179" i="1"/>
  <c r="AY179" i="1"/>
  <c r="AR179" i="1"/>
  <c r="AK179" i="1"/>
  <c r="AF179" i="1"/>
  <c r="AA179" i="1"/>
  <c r="W179" i="1"/>
  <c r="R180" i="1"/>
  <c r="DZ179" i="1"/>
  <c r="DR179" i="1"/>
  <c r="DJ179" i="1"/>
  <c r="DB179" i="1"/>
  <c r="CT179" i="1"/>
  <c r="CL179" i="1"/>
  <c r="CD179" i="1"/>
  <c r="BV179" i="1"/>
  <c r="BN179" i="1"/>
  <c r="AT179" i="1"/>
  <c r="AI179" i="1"/>
  <c r="Y179" i="1"/>
  <c r="FM179" i="1"/>
  <c r="DV179" i="1"/>
  <c r="DN179" i="1"/>
  <c r="DF179" i="1"/>
  <c r="CX179" i="1"/>
  <c r="CP179" i="1"/>
  <c r="CH179" i="1"/>
  <c r="BZ179" i="1"/>
  <c r="BR179" i="1"/>
  <c r="BD179" i="1"/>
  <c r="AN179" i="1"/>
  <c r="AC179" i="1"/>
  <c r="U179" i="1"/>
  <c r="EB203" i="1"/>
  <c r="EB204" i="1" s="1"/>
  <c r="EB201" i="1"/>
  <c r="EB202" i="1" s="1"/>
  <c r="CV203" i="1"/>
  <c r="CV204" i="1" s="1"/>
  <c r="CV201" i="1"/>
  <c r="CV202" i="1" s="1"/>
  <c r="BP203" i="1"/>
  <c r="BP204" i="1" s="1"/>
  <c r="BP201" i="1"/>
  <c r="BP202" i="1" s="1"/>
  <c r="GB203" i="1"/>
  <c r="GB204" i="1" s="1"/>
  <c r="GB201" i="1"/>
  <c r="GB202" i="1" s="1"/>
  <c r="FN203" i="1"/>
  <c r="FN204" i="1" s="1"/>
  <c r="FN201" i="1"/>
  <c r="FN202" i="1" s="1"/>
  <c r="DZ201" i="1"/>
  <c r="DZ202" i="1" s="1"/>
  <c r="DZ203" i="1"/>
  <c r="DZ204" i="1" s="1"/>
  <c r="DX203" i="1"/>
  <c r="DX204" i="1" s="1"/>
  <c r="DX201" i="1"/>
  <c r="DX202" i="1" s="1"/>
  <c r="DV201" i="1"/>
  <c r="DV202" i="1" s="1"/>
  <c r="DV203" i="1"/>
  <c r="DV204" i="1" s="1"/>
  <c r="DR201" i="1"/>
  <c r="DR202" i="1" s="1"/>
  <c r="DR203" i="1"/>
  <c r="DR204" i="1" s="1"/>
  <c r="DP203" i="1"/>
  <c r="DP204" i="1" s="1"/>
  <c r="DP201" i="1"/>
  <c r="DP202" i="1" s="1"/>
  <c r="DN201" i="1"/>
  <c r="DN202" i="1" s="1"/>
  <c r="DN203" i="1"/>
  <c r="DN204" i="1" s="1"/>
  <c r="DJ201" i="1"/>
  <c r="DJ202" i="1" s="1"/>
  <c r="DJ203" i="1"/>
  <c r="DJ204" i="1" s="1"/>
  <c r="DH203" i="1"/>
  <c r="DH204" i="1" s="1"/>
  <c r="DH201" i="1"/>
  <c r="DH202" i="1" s="1"/>
  <c r="DF201" i="1"/>
  <c r="DF202" i="1" s="1"/>
  <c r="DF203" i="1"/>
  <c r="DF204" i="1" s="1"/>
  <c r="DB201" i="1"/>
  <c r="DB202" i="1" s="1"/>
  <c r="DB203" i="1"/>
  <c r="CZ203" i="1"/>
  <c r="CZ204" i="1" s="1"/>
  <c r="CZ201" i="1"/>
  <c r="CZ202" i="1" s="1"/>
  <c r="CX201" i="1"/>
  <c r="CX202" i="1" s="1"/>
  <c r="CX203" i="1"/>
  <c r="CX204" i="1" s="1"/>
  <c r="CT201" i="1"/>
  <c r="CT202" i="1" s="1"/>
  <c r="CT203" i="1"/>
  <c r="CT204" i="1" s="1"/>
  <c r="CR203" i="1"/>
  <c r="CR204" i="1" s="1"/>
  <c r="CR201" i="1"/>
  <c r="CR202" i="1" s="1"/>
  <c r="CP201" i="1"/>
  <c r="CP202" i="1" s="1"/>
  <c r="CP203" i="1"/>
  <c r="CP204" i="1" s="1"/>
  <c r="CL201" i="1"/>
  <c r="CL202" i="1" s="1"/>
  <c r="CL203" i="1"/>
  <c r="CL204" i="1" s="1"/>
  <c r="CJ203" i="1"/>
  <c r="CJ204" i="1" s="1"/>
  <c r="CJ201" i="1"/>
  <c r="CJ202" i="1" s="1"/>
  <c r="CH201" i="1"/>
  <c r="CH202" i="1" s="1"/>
  <c r="CH203" i="1"/>
  <c r="CH204" i="1" s="1"/>
  <c r="CD201" i="1"/>
  <c r="CD202" i="1" s="1"/>
  <c r="CD203" i="1"/>
  <c r="CD204" i="1" s="1"/>
  <c r="CB203" i="1"/>
  <c r="CB204" i="1" s="1"/>
  <c r="CB201" i="1"/>
  <c r="CB202" i="1" s="1"/>
  <c r="BZ201" i="1"/>
  <c r="BZ202" i="1" s="1"/>
  <c r="BZ203" i="1"/>
  <c r="BZ204" i="1" s="1"/>
  <c r="BV201" i="1"/>
  <c r="BV202" i="1" s="1"/>
  <c r="BV203" i="1"/>
  <c r="BV204" i="1" s="1"/>
  <c r="BT203" i="1"/>
  <c r="BT204" i="1" s="1"/>
  <c r="BT201" i="1"/>
  <c r="BT202" i="1" s="1"/>
  <c r="BR201" i="1"/>
  <c r="BR202" i="1" s="1"/>
  <c r="BR203" i="1"/>
  <c r="BR204" i="1" s="1"/>
  <c r="BN201" i="1"/>
  <c r="BN202" i="1" s="1"/>
  <c r="BN203" i="1"/>
  <c r="BN204" i="1" s="1"/>
  <c r="BH201" i="1"/>
  <c r="BH202" i="1" s="1"/>
  <c r="BD201" i="1"/>
  <c r="BD202" i="1" s="1"/>
  <c r="BD203" i="1"/>
  <c r="BD204" i="1" s="1"/>
  <c r="AT201" i="1"/>
  <c r="AT202" i="1" s="1"/>
  <c r="AT203" i="1"/>
  <c r="AT204" i="1" s="1"/>
  <c r="AR203" i="1"/>
  <c r="AR204" i="1" s="1"/>
  <c r="AR201" i="1"/>
  <c r="AR202" i="1" s="1"/>
  <c r="AN201" i="1"/>
  <c r="AN202" i="1" s="1"/>
  <c r="AN203" i="1"/>
  <c r="AN204" i="1" s="1"/>
  <c r="AF203" i="1"/>
  <c r="AF204" i="1" s="1"/>
  <c r="AF201" i="1"/>
  <c r="AF202" i="1" s="1"/>
  <c r="AD201" i="1"/>
  <c r="AD202" i="1" s="1"/>
  <c r="U224" i="1"/>
  <c r="GY162" i="1"/>
  <c r="GX162" i="1"/>
  <c r="GZ162" i="1"/>
  <c r="GY154" i="1"/>
  <c r="GX154" i="1"/>
  <c r="GZ154" i="1"/>
  <c r="GY146" i="1"/>
  <c r="GX146" i="1"/>
  <c r="GZ146" i="1"/>
  <c r="GY138" i="1"/>
  <c r="GX138" i="1"/>
  <c r="GZ138" i="1"/>
  <c r="GY130" i="1"/>
  <c r="GX130" i="1"/>
  <c r="GZ130" i="1"/>
  <c r="GY122" i="1"/>
  <c r="GX122" i="1"/>
  <c r="GZ122" i="1"/>
  <c r="GY114" i="1"/>
  <c r="GX114" i="1"/>
  <c r="GZ114" i="1"/>
  <c r="GO101" i="1"/>
  <c r="C101" i="1"/>
  <c r="GO97" i="1"/>
  <c r="C97" i="1"/>
  <c r="GO93" i="1"/>
  <c r="C93" i="1"/>
  <c r="GO89" i="1"/>
  <c r="C89" i="1"/>
  <c r="GO85" i="1"/>
  <c r="C85" i="1"/>
  <c r="GO81" i="1"/>
  <c r="C81" i="1"/>
  <c r="GO77" i="1"/>
  <c r="C77" i="1"/>
  <c r="GO73" i="1"/>
  <c r="C73" i="1"/>
  <c r="GO69" i="1"/>
  <c r="C69" i="1"/>
  <c r="GO65" i="1"/>
  <c r="C65" i="1"/>
  <c r="GO61" i="1"/>
  <c r="C61" i="1"/>
  <c r="GO57" i="1"/>
  <c r="C57" i="1"/>
  <c r="GO53" i="1"/>
  <c r="C53" i="1"/>
  <c r="GO49" i="1"/>
  <c r="C49" i="1"/>
  <c r="GO45" i="1"/>
  <c r="C45" i="1"/>
  <c r="GO41" i="1"/>
  <c r="C41" i="1"/>
  <c r="GO37" i="1"/>
  <c r="C37" i="1"/>
  <c r="GO33" i="1"/>
  <c r="C33" i="1"/>
  <c r="GO29" i="1"/>
  <c r="C29" i="1"/>
  <c r="GY24" i="1"/>
  <c r="GZ24" i="1"/>
  <c r="GX24" i="1"/>
  <c r="GY20" i="1"/>
  <c r="GZ20" i="1"/>
  <c r="GX20" i="1"/>
  <c r="GY16" i="1"/>
  <c r="GZ16" i="1"/>
  <c r="GX16" i="1"/>
  <c r="GO13" i="1"/>
  <c r="C13" i="1"/>
  <c r="DL203" i="1"/>
  <c r="DL204" i="1" s="1"/>
  <c r="DL201" i="1"/>
  <c r="DL202" i="1" s="1"/>
  <c r="CF203" i="1"/>
  <c r="CF204" i="1" s="1"/>
  <c r="CF201" i="1"/>
  <c r="CF202" i="1" s="1"/>
  <c r="GY164" i="1"/>
  <c r="GZ164" i="1"/>
  <c r="GX164" i="1"/>
  <c r="GY160" i="1"/>
  <c r="GZ160" i="1"/>
  <c r="GX160" i="1"/>
  <c r="GY156" i="1"/>
  <c r="GZ156" i="1"/>
  <c r="GX156" i="1"/>
  <c r="GY152" i="1"/>
  <c r="GZ152" i="1"/>
  <c r="GX152" i="1"/>
  <c r="GY148" i="1"/>
  <c r="GZ148" i="1"/>
  <c r="GX148" i="1"/>
  <c r="GY144" i="1"/>
  <c r="GZ144" i="1"/>
  <c r="GX144" i="1"/>
  <c r="GY140" i="1"/>
  <c r="GZ140" i="1"/>
  <c r="GX140" i="1"/>
  <c r="GY136" i="1"/>
  <c r="GZ136" i="1"/>
  <c r="GX136" i="1"/>
  <c r="GY132" i="1"/>
  <c r="GZ132" i="1"/>
  <c r="GX132" i="1"/>
  <c r="GY128" i="1"/>
  <c r="GZ128" i="1"/>
  <c r="GX128" i="1"/>
  <c r="GY124" i="1"/>
  <c r="GZ124" i="1"/>
  <c r="GX124" i="1"/>
  <c r="GY120" i="1"/>
  <c r="GZ120" i="1"/>
  <c r="GX120" i="1"/>
  <c r="GY116" i="1"/>
  <c r="GZ116" i="1"/>
  <c r="GX116" i="1"/>
  <c r="GY112" i="1"/>
  <c r="GZ112" i="1"/>
  <c r="GX112" i="1"/>
  <c r="GY108" i="1"/>
  <c r="GZ108" i="1"/>
  <c r="GX108" i="1"/>
  <c r="GY104" i="1"/>
  <c r="GZ104" i="1"/>
  <c r="GX104" i="1"/>
  <c r="AX203" i="1"/>
  <c r="AX204" i="1" s="1"/>
  <c r="AX201" i="1"/>
  <c r="AX202" i="1" s="1"/>
  <c r="AJ203" i="1"/>
  <c r="AJ204" i="1" s="1"/>
  <c r="AJ201" i="1"/>
  <c r="AJ202" i="1" s="1"/>
  <c r="AB203" i="1"/>
  <c r="AB204" i="1" s="1"/>
  <c r="AB201" i="1"/>
  <c r="AB202" i="1" s="1"/>
  <c r="Z203" i="1"/>
  <c r="Z204" i="1" s="1"/>
  <c r="Z201" i="1"/>
  <c r="Z202" i="1" s="1"/>
  <c r="X203" i="1"/>
  <c r="X204" i="1" s="1"/>
  <c r="X201" i="1"/>
  <c r="X202" i="1" s="1"/>
  <c r="GY166" i="1"/>
  <c r="GX166" i="1"/>
  <c r="GZ166" i="1"/>
  <c r="GY158" i="1"/>
  <c r="GX158" i="1"/>
  <c r="GZ158" i="1"/>
  <c r="GY150" i="1"/>
  <c r="GX150" i="1"/>
  <c r="GZ150" i="1"/>
  <c r="GY142" i="1"/>
  <c r="GX142" i="1"/>
  <c r="GZ142" i="1"/>
  <c r="GY134" i="1"/>
  <c r="GX134" i="1"/>
  <c r="GZ134" i="1"/>
  <c r="GY126" i="1"/>
  <c r="GX126" i="1"/>
  <c r="GZ126" i="1"/>
  <c r="GY118" i="1"/>
  <c r="GX118" i="1"/>
  <c r="GZ118" i="1"/>
  <c r="GY110" i="1"/>
  <c r="GX110" i="1"/>
  <c r="GZ110" i="1"/>
  <c r="GO103" i="1"/>
  <c r="C103" i="1"/>
  <c r="GY102" i="1"/>
  <c r="GX102" i="1"/>
  <c r="GZ102" i="1"/>
  <c r="GY100" i="1"/>
  <c r="GZ100" i="1"/>
  <c r="GX100" i="1"/>
  <c r="GY96" i="1"/>
  <c r="GZ96" i="1"/>
  <c r="GX96" i="1"/>
  <c r="GY92" i="1"/>
  <c r="GZ92" i="1"/>
  <c r="GX92" i="1"/>
  <c r="GY88" i="1"/>
  <c r="GZ88" i="1"/>
  <c r="GX88" i="1"/>
  <c r="GY84" i="1"/>
  <c r="GZ84" i="1"/>
  <c r="GX84" i="1"/>
  <c r="GY80" i="1"/>
  <c r="GZ80" i="1"/>
  <c r="GX80" i="1"/>
  <c r="GY76" i="1"/>
  <c r="GZ76" i="1"/>
  <c r="GX76" i="1"/>
  <c r="GY72" i="1"/>
  <c r="GZ72" i="1"/>
  <c r="GX72" i="1"/>
  <c r="GY68" i="1"/>
  <c r="GZ68" i="1"/>
  <c r="GX68" i="1"/>
  <c r="GY64" i="1"/>
  <c r="GZ64" i="1"/>
  <c r="GX64" i="1"/>
  <c r="GY60" i="1"/>
  <c r="GZ60" i="1"/>
  <c r="GX60" i="1"/>
  <c r="GY56" i="1"/>
  <c r="GZ56" i="1"/>
  <c r="GX56" i="1"/>
  <c r="GY52" i="1"/>
  <c r="GZ52" i="1"/>
  <c r="GX52" i="1"/>
  <c r="GY48" i="1"/>
  <c r="GZ48" i="1"/>
  <c r="GX48" i="1"/>
  <c r="GY44" i="1"/>
  <c r="GZ44" i="1"/>
  <c r="GX44" i="1"/>
  <c r="GY40" i="1"/>
  <c r="GZ40" i="1"/>
  <c r="GX40" i="1"/>
  <c r="GY36" i="1"/>
  <c r="GZ36" i="1"/>
  <c r="GX36" i="1"/>
  <c r="GY32" i="1"/>
  <c r="GZ32" i="1"/>
  <c r="GX32" i="1"/>
  <c r="GY28" i="1"/>
  <c r="GZ28" i="1"/>
  <c r="GX28" i="1"/>
  <c r="GO25" i="1"/>
  <c r="C25" i="1"/>
  <c r="GO21" i="1"/>
  <c r="C21" i="1"/>
  <c r="GO17" i="1"/>
  <c r="C17" i="1"/>
  <c r="GY12" i="1"/>
  <c r="GW9" i="1"/>
  <c r="GZ12" i="1"/>
  <c r="GX12" i="1"/>
  <c r="GN10" i="1"/>
  <c r="GY98" i="1"/>
  <c r="GX98" i="1"/>
  <c r="GZ98" i="1"/>
  <c r="GO95" i="1"/>
  <c r="C95" i="1"/>
  <c r="GY90" i="1"/>
  <c r="GX90" i="1"/>
  <c r="GZ90" i="1"/>
  <c r="GO87" i="1"/>
  <c r="C87" i="1"/>
  <c r="GY82" i="1"/>
  <c r="GX82" i="1"/>
  <c r="GZ82" i="1"/>
  <c r="GO79" i="1"/>
  <c r="C79" i="1"/>
  <c r="GY74" i="1"/>
  <c r="GX74" i="1"/>
  <c r="GZ74" i="1"/>
  <c r="GO71" i="1"/>
  <c r="C71" i="1"/>
  <c r="GY66" i="1"/>
  <c r="GX66" i="1"/>
  <c r="GZ66" i="1"/>
  <c r="GO63" i="1"/>
  <c r="C63" i="1"/>
  <c r="GY58" i="1"/>
  <c r="GX58" i="1"/>
  <c r="GZ58" i="1"/>
  <c r="GO55" i="1"/>
  <c r="C55" i="1"/>
  <c r="GY50" i="1"/>
  <c r="GX50" i="1"/>
  <c r="GZ50" i="1"/>
  <c r="GO47" i="1"/>
  <c r="C47" i="1"/>
  <c r="GY42" i="1"/>
  <c r="GX42" i="1"/>
  <c r="GZ42" i="1"/>
  <c r="GO39" i="1"/>
  <c r="C39" i="1"/>
  <c r="GY34" i="1"/>
  <c r="GX34" i="1"/>
  <c r="GZ34" i="1"/>
  <c r="GO31" i="1"/>
  <c r="C31" i="1"/>
  <c r="GY26" i="1"/>
  <c r="GX26" i="1"/>
  <c r="GZ26" i="1"/>
  <c r="GO23" i="1"/>
  <c r="C23" i="1"/>
  <c r="GY18" i="1"/>
  <c r="GX18" i="1"/>
  <c r="GZ18" i="1"/>
  <c r="GO15" i="1"/>
  <c r="C15" i="1"/>
  <c r="GC203" i="1"/>
  <c r="GC204" i="1" s="1"/>
  <c r="GC201" i="1"/>
  <c r="GC202" i="1" s="1"/>
  <c r="GA201" i="1"/>
  <c r="GA202" i="1" s="1"/>
  <c r="FY201" i="1"/>
  <c r="FY202" i="1" s="1"/>
  <c r="FW201" i="1"/>
  <c r="FW202" i="1" s="1"/>
  <c r="FU201" i="1"/>
  <c r="FU202" i="1" s="1"/>
  <c r="FS201" i="1"/>
  <c r="FS202" i="1" s="1"/>
  <c r="FQ201" i="1"/>
  <c r="FQ202" i="1" s="1"/>
  <c r="FO201" i="1"/>
  <c r="FO202" i="1" s="1"/>
  <c r="FM201" i="1"/>
  <c r="FM202" i="1" s="1"/>
  <c r="FM203" i="1"/>
  <c r="FM204" i="1" s="1"/>
  <c r="FK201" i="1"/>
  <c r="FK202" i="1" s="1"/>
  <c r="FI201" i="1"/>
  <c r="FI202" i="1" s="1"/>
  <c r="FG201" i="1"/>
  <c r="FG202" i="1" s="1"/>
  <c r="FE201" i="1"/>
  <c r="FE202" i="1" s="1"/>
  <c r="FC201" i="1"/>
  <c r="FC202" i="1" s="1"/>
  <c r="FA201" i="1"/>
  <c r="FA202" i="1" s="1"/>
  <c r="EY201" i="1"/>
  <c r="EY202" i="1" s="1"/>
  <c r="EW201" i="1"/>
  <c r="EW202" i="1" s="1"/>
  <c r="EU201" i="1"/>
  <c r="EU202" i="1" s="1"/>
  <c r="ES201" i="1"/>
  <c r="ES202" i="1" s="1"/>
  <c r="EQ201" i="1"/>
  <c r="EQ202" i="1" s="1"/>
  <c r="EO201" i="1"/>
  <c r="EO202" i="1" s="1"/>
  <c r="EM201" i="1"/>
  <c r="EM202" i="1" s="1"/>
  <c r="EK201" i="1"/>
  <c r="EK202" i="1" s="1"/>
  <c r="EI201" i="1"/>
  <c r="EI202" i="1" s="1"/>
  <c r="EG201" i="1"/>
  <c r="EG202" i="1" s="1"/>
  <c r="EE201" i="1"/>
  <c r="EE202" i="1" s="1"/>
  <c r="EC203" i="1"/>
  <c r="EC204" i="1" s="1"/>
  <c r="EC201" i="1"/>
  <c r="EC202" i="1" s="1"/>
  <c r="EA203" i="1"/>
  <c r="EA204" i="1" s="1"/>
  <c r="EA201" i="1"/>
  <c r="EA202" i="1" s="1"/>
  <c r="DY203" i="1"/>
  <c r="DY204" i="1" s="1"/>
  <c r="DY201" i="1"/>
  <c r="DY202" i="1" s="1"/>
  <c r="DW203" i="1"/>
  <c r="DW204" i="1" s="1"/>
  <c r="DW201" i="1"/>
  <c r="DW202" i="1" s="1"/>
  <c r="DU203" i="1"/>
  <c r="DU204" i="1" s="1"/>
  <c r="DU201" i="1"/>
  <c r="DU202" i="1" s="1"/>
  <c r="DS203" i="1"/>
  <c r="DS204" i="1" s="1"/>
  <c r="DS201" i="1"/>
  <c r="DS202" i="1" s="1"/>
  <c r="DQ203" i="1"/>
  <c r="DQ204" i="1" s="1"/>
  <c r="DQ201" i="1"/>
  <c r="DQ202" i="1" s="1"/>
  <c r="DO203" i="1"/>
  <c r="DO204" i="1" s="1"/>
  <c r="DO201" i="1"/>
  <c r="DO202" i="1" s="1"/>
  <c r="DM203" i="1"/>
  <c r="DM204" i="1" s="1"/>
  <c r="DM201" i="1"/>
  <c r="DM202" i="1" s="1"/>
  <c r="DK203" i="1"/>
  <c r="DK204" i="1" s="1"/>
  <c r="DK201" i="1"/>
  <c r="DK202" i="1" s="1"/>
  <c r="DI203" i="1"/>
  <c r="DI204" i="1" s="1"/>
  <c r="DI201" i="1"/>
  <c r="DI202" i="1" s="1"/>
  <c r="DG203" i="1"/>
  <c r="DG204" i="1" s="1"/>
  <c r="DG201" i="1"/>
  <c r="DG202" i="1" s="1"/>
  <c r="DE203" i="1"/>
  <c r="DE204" i="1" s="1"/>
  <c r="DE201" i="1"/>
  <c r="DE202" i="1" s="1"/>
  <c r="DC203" i="1"/>
  <c r="DC204" i="1" s="1"/>
  <c r="DC201" i="1"/>
  <c r="DC202" i="1" s="1"/>
  <c r="DA203" i="1"/>
  <c r="DA201" i="1"/>
  <c r="DA202" i="1" s="1"/>
  <c r="CY203" i="1"/>
  <c r="CY204" i="1" s="1"/>
  <c r="CY201" i="1"/>
  <c r="CY202" i="1" s="1"/>
  <c r="CW203" i="1"/>
  <c r="CW204" i="1" s="1"/>
  <c r="CW201" i="1"/>
  <c r="CW202" i="1" s="1"/>
  <c r="CU203" i="1"/>
  <c r="CU204" i="1" s="1"/>
  <c r="CU201" i="1"/>
  <c r="CU202" i="1" s="1"/>
  <c r="CS203" i="1"/>
  <c r="CS204" i="1" s="1"/>
  <c r="CS201" i="1"/>
  <c r="CS202" i="1" s="1"/>
  <c r="CQ203" i="1"/>
  <c r="CQ204" i="1" s="1"/>
  <c r="CQ201" i="1"/>
  <c r="CQ202" i="1" s="1"/>
  <c r="CO203" i="1"/>
  <c r="CO204" i="1" s="1"/>
  <c r="CO201" i="1"/>
  <c r="CO202" i="1" s="1"/>
  <c r="CM203" i="1"/>
  <c r="CM204" i="1" s="1"/>
  <c r="CM201" i="1"/>
  <c r="CM202" i="1" s="1"/>
  <c r="CK203" i="1"/>
  <c r="CK204" i="1" s="1"/>
  <c r="CK201" i="1"/>
  <c r="CK202" i="1" s="1"/>
  <c r="CI203" i="1"/>
  <c r="CI204" i="1" s="1"/>
  <c r="CI201" i="1"/>
  <c r="CI202" i="1" s="1"/>
  <c r="CG203" i="1"/>
  <c r="CG204" i="1" s="1"/>
  <c r="CG201" i="1"/>
  <c r="CG202" i="1" s="1"/>
  <c r="CE203" i="1"/>
  <c r="CE204" i="1" s="1"/>
  <c r="CE201" i="1"/>
  <c r="CE202" i="1" s="1"/>
  <c r="CC203" i="1"/>
  <c r="CC204" i="1" s="1"/>
  <c r="CC201" i="1"/>
  <c r="CC202" i="1" s="1"/>
  <c r="CA203" i="1"/>
  <c r="CA204" i="1" s="1"/>
  <c r="CA201" i="1"/>
  <c r="CA202" i="1" s="1"/>
  <c r="BY203" i="1"/>
  <c r="BY204" i="1" s="1"/>
  <c r="BY201" i="1"/>
  <c r="BY202" i="1" s="1"/>
  <c r="BW203" i="1"/>
  <c r="BW204" i="1" s="1"/>
  <c r="BW201" i="1"/>
  <c r="BW202" i="1" s="1"/>
  <c r="BU203" i="1"/>
  <c r="BU204" i="1" s="1"/>
  <c r="BU201" i="1"/>
  <c r="BU202" i="1" s="1"/>
  <c r="BS203" i="1"/>
  <c r="BS204" i="1" s="1"/>
  <c r="BS201" i="1"/>
  <c r="BS202" i="1" s="1"/>
  <c r="BQ203" i="1"/>
  <c r="BQ204" i="1" s="1"/>
  <c r="BQ201" i="1"/>
  <c r="BQ202" i="1" s="1"/>
  <c r="BO203" i="1"/>
  <c r="BO204" i="1" s="1"/>
  <c r="BO201" i="1"/>
  <c r="BO202" i="1" s="1"/>
  <c r="BM203" i="1"/>
  <c r="BM204" i="1" s="1"/>
  <c r="BM201" i="1"/>
  <c r="BM202" i="1" s="1"/>
  <c r="BC203" i="1"/>
  <c r="BC204" i="1" s="1"/>
  <c r="BC201" i="1"/>
  <c r="BC202" i="1" s="1"/>
  <c r="AS203" i="1"/>
  <c r="AS204" i="1" s="1"/>
  <c r="AS201" i="1"/>
  <c r="AS202" i="1" s="1"/>
  <c r="AO203" i="1"/>
  <c r="AO204" i="1" s="1"/>
  <c r="AO201" i="1"/>
  <c r="AO202" i="1" s="1"/>
  <c r="AM203" i="1"/>
  <c r="AM204" i="1" s="1"/>
  <c r="AM201" i="1"/>
  <c r="AM202" i="1" s="1"/>
  <c r="AG203" i="1"/>
  <c r="AG204" i="1" s="1"/>
  <c r="AG201" i="1"/>
  <c r="AG202" i="1" s="1"/>
  <c r="GO12" i="1"/>
  <c r="C12" i="1"/>
  <c r="C14" i="1"/>
  <c r="GO14" i="1"/>
  <c r="GO16" i="1"/>
  <c r="C16" i="1"/>
  <c r="C18" i="1"/>
  <c r="GO18" i="1"/>
  <c r="GO20" i="1"/>
  <c r="C20" i="1"/>
  <c r="C22" i="1"/>
  <c r="GO22" i="1"/>
  <c r="GO24" i="1"/>
  <c r="C24" i="1"/>
  <c r="C26" i="1"/>
  <c r="GO26" i="1"/>
  <c r="GO28" i="1"/>
  <c r="C28" i="1"/>
  <c r="C30" i="1"/>
  <c r="GO30" i="1"/>
  <c r="GO32" i="1"/>
  <c r="C32" i="1"/>
  <c r="C34" i="1"/>
  <c r="GO34" i="1"/>
  <c r="GO36" i="1"/>
  <c r="C36" i="1"/>
  <c r="C38" i="1"/>
  <c r="GO38" i="1"/>
  <c r="GO40" i="1"/>
  <c r="C40" i="1"/>
  <c r="C42" i="1"/>
  <c r="GO42" i="1"/>
  <c r="GO44" i="1"/>
  <c r="C44" i="1"/>
  <c r="C46" i="1"/>
  <c r="GO46" i="1"/>
  <c r="GO48" i="1"/>
  <c r="C48" i="1"/>
  <c r="C50" i="1"/>
  <c r="GO50" i="1"/>
  <c r="GO52" i="1"/>
  <c r="C52" i="1"/>
  <c r="C54" i="1"/>
  <c r="GO54" i="1"/>
  <c r="GO56" i="1"/>
  <c r="C56" i="1"/>
  <c r="C58" i="1"/>
  <c r="GO58" i="1"/>
  <c r="GO60" i="1"/>
  <c r="C60" i="1"/>
  <c r="C62" i="1"/>
  <c r="GO62" i="1"/>
  <c r="GO64" i="1"/>
  <c r="C64" i="1"/>
  <c r="C66" i="1"/>
  <c r="GO66" i="1"/>
  <c r="GO68" i="1"/>
  <c r="C68" i="1"/>
  <c r="C70" i="1"/>
  <c r="GO70" i="1"/>
  <c r="GO72" i="1"/>
  <c r="C72" i="1"/>
  <c r="C74" i="1"/>
  <c r="GO74" i="1"/>
  <c r="GO76" i="1"/>
  <c r="C76" i="1"/>
  <c r="C78" i="1"/>
  <c r="GO78" i="1"/>
  <c r="GO80" i="1"/>
  <c r="C80" i="1"/>
  <c r="C82" i="1"/>
  <c r="GO82" i="1"/>
  <c r="GO84" i="1"/>
  <c r="C84" i="1"/>
  <c r="C86" i="1"/>
  <c r="GO86" i="1"/>
  <c r="GO88" i="1"/>
  <c r="C88" i="1"/>
  <c r="C90" i="1"/>
  <c r="GO90" i="1"/>
  <c r="GO92" i="1"/>
  <c r="C92" i="1"/>
  <c r="C94" i="1"/>
  <c r="GO94" i="1"/>
  <c r="GO96" i="1"/>
  <c r="C96" i="1"/>
  <c r="C98" i="1"/>
  <c r="GO98" i="1"/>
  <c r="GO100" i="1"/>
  <c r="C100" i="1"/>
  <c r="X1" i="1"/>
  <c r="GY106" i="1"/>
  <c r="GX106" i="1"/>
  <c r="GZ106" i="1"/>
  <c r="GO99" i="1"/>
  <c r="C99" i="1"/>
  <c r="GY94" i="1"/>
  <c r="GX94" i="1"/>
  <c r="GZ94" i="1"/>
  <c r="GO91" i="1"/>
  <c r="C91" i="1"/>
  <c r="GY86" i="1"/>
  <c r="GX86" i="1"/>
  <c r="GZ86" i="1"/>
  <c r="GO83" i="1"/>
  <c r="C83" i="1"/>
  <c r="GY78" i="1"/>
  <c r="GX78" i="1"/>
  <c r="GZ78" i="1"/>
  <c r="GO75" i="1"/>
  <c r="C75" i="1"/>
  <c r="GY70" i="1"/>
  <c r="GX70" i="1"/>
  <c r="GZ70" i="1"/>
  <c r="GO67" i="1"/>
  <c r="C67" i="1"/>
  <c r="GY62" i="1"/>
  <c r="GX62" i="1"/>
  <c r="GZ62" i="1"/>
  <c r="GO59" i="1"/>
  <c r="C59" i="1"/>
  <c r="GY54" i="1"/>
  <c r="GX54" i="1"/>
  <c r="GZ54" i="1"/>
  <c r="GO51" i="1"/>
  <c r="C51" i="1"/>
  <c r="GY46" i="1"/>
  <c r="GX46" i="1"/>
  <c r="GZ46" i="1"/>
  <c r="GO43" i="1"/>
  <c r="C43" i="1"/>
  <c r="GY38" i="1"/>
  <c r="GX38" i="1"/>
  <c r="GZ38" i="1"/>
  <c r="GO35" i="1"/>
  <c r="C35" i="1"/>
  <c r="GY30" i="1"/>
  <c r="GX30" i="1"/>
  <c r="GZ30" i="1"/>
  <c r="GO27" i="1"/>
  <c r="C27" i="1"/>
  <c r="GY22" i="1"/>
  <c r="GX22" i="1"/>
  <c r="GZ22" i="1"/>
  <c r="GO19" i="1"/>
  <c r="C19" i="1"/>
  <c r="GY14" i="1"/>
  <c r="GX14" i="1"/>
  <c r="GZ14" i="1"/>
  <c r="BI203" i="1"/>
  <c r="BI204" i="1" s="1"/>
  <c r="BI201" i="1"/>
  <c r="BI202" i="1" s="1"/>
  <c r="AY203" i="1"/>
  <c r="AY204" i="1" s="1"/>
  <c r="AY201" i="1"/>
  <c r="AY202" i="1" s="1"/>
  <c r="AK203" i="1"/>
  <c r="AK204" i="1" s="1"/>
  <c r="AK201" i="1"/>
  <c r="AK202" i="1" s="1"/>
  <c r="AI201" i="1"/>
  <c r="AI202" i="1" s="1"/>
  <c r="AI203" i="1"/>
  <c r="AI204" i="1" s="1"/>
  <c r="AC201" i="1"/>
  <c r="AC202" i="1" s="1"/>
  <c r="AC203" i="1"/>
  <c r="AC204" i="1" s="1"/>
  <c r="AA203" i="1"/>
  <c r="AA204" i="1" s="1"/>
  <c r="AA201" i="1"/>
  <c r="AA202" i="1" s="1"/>
  <c r="Y201" i="1"/>
  <c r="Y202" i="1" s="1"/>
  <c r="Y203" i="1"/>
  <c r="Y204" i="1" s="1"/>
  <c r="W203" i="1"/>
  <c r="W204" i="1" s="1"/>
  <c r="W201" i="1"/>
  <c r="W202" i="1" s="1"/>
  <c r="GO107" i="1"/>
  <c r="C107" i="1"/>
  <c r="GO111" i="1"/>
  <c r="C111" i="1"/>
  <c r="GO115" i="1"/>
  <c r="C115" i="1"/>
  <c r="GO119" i="1"/>
  <c r="C119" i="1"/>
  <c r="GO123" i="1"/>
  <c r="C123" i="1"/>
  <c r="GO127" i="1"/>
  <c r="C127" i="1"/>
  <c r="GO131" i="1"/>
  <c r="C131" i="1"/>
  <c r="GO135" i="1"/>
  <c r="C135" i="1"/>
  <c r="GO139" i="1"/>
  <c r="C139" i="1"/>
  <c r="GO143" i="1"/>
  <c r="C143" i="1"/>
  <c r="GO147" i="1"/>
  <c r="C147" i="1"/>
  <c r="GO151" i="1"/>
  <c r="C151" i="1"/>
  <c r="GO155" i="1"/>
  <c r="C155" i="1"/>
  <c r="GO159" i="1"/>
  <c r="C159" i="1"/>
  <c r="GO163" i="1"/>
  <c r="C163" i="1"/>
  <c r="GO167" i="1"/>
  <c r="C167" i="1"/>
  <c r="GO105" i="1"/>
  <c r="C105" i="1"/>
  <c r="GO109" i="1"/>
  <c r="C109" i="1"/>
  <c r="GO113" i="1"/>
  <c r="C113" i="1"/>
  <c r="GO117" i="1"/>
  <c r="C117" i="1"/>
  <c r="GO121" i="1"/>
  <c r="C121" i="1"/>
  <c r="GO125" i="1"/>
  <c r="C125" i="1"/>
  <c r="GO129" i="1"/>
  <c r="C129" i="1"/>
  <c r="GO133" i="1"/>
  <c r="C133" i="1"/>
  <c r="GO137" i="1"/>
  <c r="C137" i="1"/>
  <c r="GO141" i="1"/>
  <c r="C141" i="1"/>
  <c r="GO145" i="1"/>
  <c r="C145" i="1"/>
  <c r="GO149" i="1"/>
  <c r="C149" i="1"/>
  <c r="GO153" i="1"/>
  <c r="C153" i="1"/>
  <c r="GO157" i="1"/>
  <c r="C157" i="1"/>
  <c r="GO161" i="1"/>
  <c r="C161" i="1"/>
  <c r="GO165" i="1"/>
  <c r="C165" i="1"/>
  <c r="C102" i="1"/>
  <c r="GO102" i="1"/>
  <c r="GO104" i="1"/>
  <c r="C104" i="1"/>
  <c r="C106" i="1"/>
  <c r="GO106" i="1"/>
  <c r="GO108" i="1"/>
  <c r="C108" i="1"/>
  <c r="C110" i="1"/>
  <c r="GO110" i="1"/>
  <c r="GO112" i="1"/>
  <c r="C112" i="1"/>
  <c r="C114" i="1"/>
  <c r="GO114" i="1"/>
  <c r="GO116" i="1"/>
  <c r="C116" i="1"/>
  <c r="C118" i="1"/>
  <c r="GO118" i="1"/>
  <c r="GO120" i="1"/>
  <c r="C120" i="1"/>
  <c r="C122" i="1"/>
  <c r="GO122" i="1"/>
  <c r="GO124" i="1"/>
  <c r="C124" i="1"/>
  <c r="C126" i="1"/>
  <c r="GO126" i="1"/>
  <c r="GO128" i="1"/>
  <c r="C128" i="1"/>
  <c r="C130" i="1"/>
  <c r="GO130" i="1"/>
  <c r="GO132" i="1"/>
  <c r="C132" i="1"/>
  <c r="C134" i="1"/>
  <c r="GO134" i="1"/>
  <c r="GO136" i="1"/>
  <c r="C136" i="1"/>
  <c r="C138" i="1"/>
  <c r="GO138" i="1"/>
  <c r="GO140" i="1"/>
  <c r="C140" i="1"/>
  <c r="C142" i="1"/>
  <c r="GO142" i="1"/>
  <c r="GO144" i="1"/>
  <c r="C144" i="1"/>
  <c r="C146" i="1"/>
  <c r="GO146" i="1"/>
  <c r="GO148" i="1"/>
  <c r="C148" i="1"/>
  <c r="C150" i="1"/>
  <c r="GO150" i="1"/>
  <c r="GO152" i="1"/>
  <c r="C152" i="1"/>
  <c r="C154" i="1"/>
  <c r="GO154" i="1"/>
  <c r="GO156" i="1"/>
  <c r="C156" i="1"/>
  <c r="C158" i="1"/>
  <c r="GO158" i="1"/>
  <c r="GO160" i="1"/>
  <c r="C160" i="1"/>
  <c r="C162" i="1"/>
  <c r="GO162" i="1"/>
  <c r="GO164" i="1"/>
  <c r="C164" i="1"/>
  <c r="C166" i="1"/>
  <c r="GO166" i="1"/>
  <c r="U201" i="1"/>
  <c r="U202" i="1" s="1"/>
  <c r="U203" i="1"/>
  <c r="U204" i="1" s="1"/>
  <c r="AH9" i="1"/>
  <c r="AI9" i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DR9" i="1" s="1"/>
  <c r="DS9" i="1" s="1"/>
  <c r="DT9" i="1" s="1"/>
  <c r="DU9" i="1" s="1"/>
  <c r="DV9" i="1" s="1"/>
  <c r="DW9" i="1" s="1"/>
  <c r="DX9" i="1" s="1"/>
  <c r="DY9" i="1" s="1"/>
  <c r="DZ9" i="1" s="1"/>
  <c r="EA9" i="1" s="1"/>
  <c r="EB9" i="1" s="1"/>
  <c r="EC9" i="1" s="1"/>
  <c r="ED9" i="1" s="1"/>
  <c r="EE9" i="1" s="1"/>
  <c r="EF9" i="1" s="1"/>
  <c r="EG9" i="1" s="1"/>
  <c r="EH9" i="1" s="1"/>
  <c r="EI9" i="1" s="1"/>
  <c r="EJ9" i="1" s="1"/>
  <c r="EK9" i="1" s="1"/>
  <c r="EL9" i="1" s="1"/>
  <c r="EM9" i="1" s="1"/>
  <c r="EN9" i="1" s="1"/>
  <c r="EO9" i="1" s="1"/>
  <c r="EP9" i="1" s="1"/>
  <c r="EQ9" i="1" s="1"/>
  <c r="ER9" i="1" s="1"/>
  <c r="ES9" i="1" s="1"/>
  <c r="ET9" i="1" s="1"/>
  <c r="EU9" i="1" s="1"/>
  <c r="EV9" i="1" s="1"/>
  <c r="EW9" i="1" s="1"/>
  <c r="EX9" i="1" s="1"/>
  <c r="EY9" i="1" s="1"/>
  <c r="EZ9" i="1" s="1"/>
  <c r="FA9" i="1" s="1"/>
  <c r="FB9" i="1" s="1"/>
  <c r="FC9" i="1" s="1"/>
  <c r="FD9" i="1" s="1"/>
  <c r="FE9" i="1" s="1"/>
  <c r="FF9" i="1" s="1"/>
  <c r="FG9" i="1" s="1"/>
  <c r="FH9" i="1" s="1"/>
  <c r="FI9" i="1" s="1"/>
  <c r="FJ9" i="1" s="1"/>
  <c r="FK9" i="1" s="1"/>
  <c r="FL9" i="1" s="1"/>
  <c r="FM9" i="1" s="1"/>
  <c r="FN9" i="1" s="1"/>
  <c r="FO9" i="1" s="1"/>
  <c r="FP9" i="1" s="1"/>
  <c r="FQ9" i="1" s="1"/>
  <c r="FR9" i="1" s="1"/>
  <c r="FS9" i="1" s="1"/>
  <c r="FT9" i="1" s="1"/>
  <c r="FU9" i="1" s="1"/>
  <c r="FV9" i="1" s="1"/>
  <c r="FW9" i="1" s="1"/>
  <c r="FX9" i="1" s="1"/>
  <c r="FY9" i="1" s="1"/>
  <c r="FZ9" i="1" s="1"/>
  <c r="GA9" i="1" s="1"/>
  <c r="GB9" i="1" s="1"/>
  <c r="GC9" i="1" s="1"/>
  <c r="Y1" i="1" l="1"/>
  <c r="GX9" i="1"/>
  <c r="A5" i="1" s="1"/>
  <c r="GY10" i="1"/>
  <c r="GX10" i="1"/>
  <c r="DA204" i="1"/>
  <c r="DB204" i="1" s="1"/>
  <c r="R181" i="1"/>
  <c r="GB180" i="1"/>
  <c r="FM180" i="1"/>
  <c r="EB180" i="1"/>
  <c r="DZ180" i="1"/>
  <c r="DX180" i="1"/>
  <c r="DV180" i="1"/>
  <c r="DT180" i="1"/>
  <c r="DR180" i="1"/>
  <c r="DP180" i="1"/>
  <c r="DN180" i="1"/>
  <c r="DL180" i="1"/>
  <c r="DJ180" i="1"/>
  <c r="DH180" i="1"/>
  <c r="DF180" i="1"/>
  <c r="DD180" i="1"/>
  <c r="DB180" i="1"/>
  <c r="CZ180" i="1"/>
  <c r="CX180" i="1"/>
  <c r="CV180" i="1"/>
  <c r="CT180" i="1"/>
  <c r="CR180" i="1"/>
  <c r="CP180" i="1"/>
  <c r="CN180" i="1"/>
  <c r="CL180" i="1"/>
  <c r="CJ180" i="1"/>
  <c r="CH180" i="1"/>
  <c r="CF180" i="1"/>
  <c r="CD180" i="1"/>
  <c r="CB180" i="1"/>
  <c r="BZ180" i="1"/>
  <c r="BX180" i="1"/>
  <c r="BV180" i="1"/>
  <c r="BT180" i="1"/>
  <c r="BR180" i="1"/>
  <c r="BP180" i="1"/>
  <c r="BN180" i="1"/>
  <c r="BI180" i="1"/>
  <c r="BD180" i="1"/>
  <c r="AY180" i="1"/>
  <c r="AT180" i="1"/>
  <c r="AR180" i="1"/>
  <c r="AN180" i="1"/>
  <c r="AK180" i="1"/>
  <c r="AI180" i="1"/>
  <c r="AF180" i="1"/>
  <c r="AC180" i="1"/>
  <c r="AA180" i="1"/>
  <c r="Y180" i="1"/>
  <c r="W180" i="1"/>
  <c r="U180" i="1"/>
  <c r="FN180" i="1"/>
  <c r="EA180" i="1"/>
  <c r="DW180" i="1"/>
  <c r="DS180" i="1"/>
  <c r="DO180" i="1"/>
  <c r="DK180" i="1"/>
  <c r="DG180" i="1"/>
  <c r="DC180" i="1"/>
  <c r="CY180" i="1"/>
  <c r="CU180" i="1"/>
  <c r="CQ180" i="1"/>
  <c r="CM180" i="1"/>
  <c r="CI180" i="1"/>
  <c r="CE180" i="1"/>
  <c r="CA180" i="1"/>
  <c r="BW180" i="1"/>
  <c r="BS180" i="1"/>
  <c r="BO180" i="1"/>
  <c r="BH180" i="1"/>
  <c r="AX180" i="1"/>
  <c r="AO180" i="1"/>
  <c r="AJ180" i="1"/>
  <c r="AD180" i="1"/>
  <c r="Z180" i="1"/>
  <c r="V180" i="1"/>
  <c r="EC180" i="1"/>
  <c r="DU180" i="1"/>
  <c r="DM180" i="1"/>
  <c r="DE180" i="1"/>
  <c r="CW180" i="1"/>
  <c r="CO180" i="1"/>
  <c r="CG180" i="1"/>
  <c r="BY180" i="1"/>
  <c r="BQ180" i="1"/>
  <c r="BC180" i="1"/>
  <c r="AM180" i="1"/>
  <c r="AB180" i="1"/>
  <c r="GC180" i="1"/>
  <c r="DY180" i="1"/>
  <c r="DQ180" i="1"/>
  <c r="DI180" i="1"/>
  <c r="DA180" i="1"/>
  <c r="CS180" i="1"/>
  <c r="CK180" i="1"/>
  <c r="CC180" i="1"/>
  <c r="BU180" i="1"/>
  <c r="BM180" i="1"/>
  <c r="AS180" i="1"/>
  <c r="AG180" i="1"/>
  <c r="X180" i="1"/>
  <c r="Z1" i="1" l="1"/>
  <c r="GC181" i="1"/>
  <c r="FN181" i="1"/>
  <c r="EC181" i="1"/>
  <c r="EA181" i="1"/>
  <c r="DY181" i="1"/>
  <c r="DW181" i="1"/>
  <c r="DU181" i="1"/>
  <c r="DS181" i="1"/>
  <c r="DQ181" i="1"/>
  <c r="DO181" i="1"/>
  <c r="DM181" i="1"/>
  <c r="DK181" i="1"/>
  <c r="DI181" i="1"/>
  <c r="DG181" i="1"/>
  <c r="DE181" i="1"/>
  <c r="DC181" i="1"/>
  <c r="DA181" i="1"/>
  <c r="CY181" i="1"/>
  <c r="CW181" i="1"/>
  <c r="CU181" i="1"/>
  <c r="CS181" i="1"/>
  <c r="CQ181" i="1"/>
  <c r="CO181" i="1"/>
  <c r="CM181" i="1"/>
  <c r="CK181" i="1"/>
  <c r="CI181" i="1"/>
  <c r="CG181" i="1"/>
  <c r="CE181" i="1"/>
  <c r="CC181" i="1"/>
  <c r="CA181" i="1"/>
  <c r="BY181" i="1"/>
  <c r="BW181" i="1"/>
  <c r="BU181" i="1"/>
  <c r="BS181" i="1"/>
  <c r="BQ181" i="1"/>
  <c r="BO181" i="1"/>
  <c r="BM181" i="1"/>
  <c r="BH181" i="1"/>
  <c r="BC181" i="1"/>
  <c r="AX181" i="1"/>
  <c r="AS181" i="1"/>
  <c r="AO181" i="1"/>
  <c r="AM181" i="1"/>
  <c r="AJ181" i="1"/>
  <c r="AG181" i="1"/>
  <c r="AD181" i="1"/>
  <c r="AB181" i="1"/>
  <c r="Z181" i="1"/>
  <c r="X181" i="1"/>
  <c r="V181" i="1"/>
  <c r="R182" i="1"/>
  <c r="FM181" i="1"/>
  <c r="DZ181" i="1"/>
  <c r="DV181" i="1"/>
  <c r="DR181" i="1"/>
  <c r="DN181" i="1"/>
  <c r="DJ181" i="1"/>
  <c r="DF181" i="1"/>
  <c r="DB181" i="1"/>
  <c r="CX181" i="1"/>
  <c r="CT181" i="1"/>
  <c r="CP181" i="1"/>
  <c r="CL181" i="1"/>
  <c r="CH181" i="1"/>
  <c r="CD181" i="1"/>
  <c r="BZ181" i="1"/>
  <c r="BV181" i="1"/>
  <c r="BR181" i="1"/>
  <c r="BN181" i="1"/>
  <c r="BD181" i="1"/>
  <c r="AT181" i="1"/>
  <c r="AN181" i="1"/>
  <c r="AI181" i="1"/>
  <c r="AC181" i="1"/>
  <c r="Y181" i="1"/>
  <c r="U181" i="1"/>
  <c r="GB181" i="1"/>
  <c r="DX181" i="1"/>
  <c r="DP181" i="1"/>
  <c r="DH181" i="1"/>
  <c r="CZ181" i="1"/>
  <c r="CR181" i="1"/>
  <c r="CJ181" i="1"/>
  <c r="CB181" i="1"/>
  <c r="BT181" i="1"/>
  <c r="BI181" i="1"/>
  <c r="AR181" i="1"/>
  <c r="AF181" i="1"/>
  <c r="W181" i="1"/>
  <c r="EB181" i="1"/>
  <c r="DT181" i="1"/>
  <c r="DL181" i="1"/>
  <c r="DD181" i="1"/>
  <c r="CV181" i="1"/>
  <c r="CN181" i="1"/>
  <c r="CF181" i="1"/>
  <c r="BX181" i="1"/>
  <c r="BP181" i="1"/>
  <c r="AY181" i="1"/>
  <c r="AK181" i="1"/>
  <c r="AA181" i="1"/>
  <c r="R183" i="1" l="1"/>
  <c r="GB182" i="1"/>
  <c r="FM182" i="1"/>
  <c r="EB182" i="1"/>
  <c r="DZ182" i="1"/>
  <c r="DX182" i="1"/>
  <c r="DV182" i="1"/>
  <c r="DT182" i="1"/>
  <c r="DR182" i="1"/>
  <c r="DP182" i="1"/>
  <c r="DN182" i="1"/>
  <c r="DL182" i="1"/>
  <c r="DJ182" i="1"/>
  <c r="DH182" i="1"/>
  <c r="DF182" i="1"/>
  <c r="DD182" i="1"/>
  <c r="DB182" i="1"/>
  <c r="CZ182" i="1"/>
  <c r="CX182" i="1"/>
  <c r="CV182" i="1"/>
  <c r="CT182" i="1"/>
  <c r="CR182" i="1"/>
  <c r="CP182" i="1"/>
  <c r="CN182" i="1"/>
  <c r="CL182" i="1"/>
  <c r="CJ182" i="1"/>
  <c r="CH182" i="1"/>
  <c r="CF182" i="1"/>
  <c r="CD182" i="1"/>
  <c r="CB182" i="1"/>
  <c r="BZ182" i="1"/>
  <c r="BX182" i="1"/>
  <c r="BV182" i="1"/>
  <c r="BT182" i="1"/>
  <c r="BR182" i="1"/>
  <c r="BP182" i="1"/>
  <c r="BN182" i="1"/>
  <c r="BI182" i="1"/>
  <c r="BD182" i="1"/>
  <c r="AY182" i="1"/>
  <c r="AT182" i="1"/>
  <c r="AR182" i="1"/>
  <c r="AN182" i="1"/>
  <c r="AK182" i="1"/>
  <c r="AI182" i="1"/>
  <c r="AF182" i="1"/>
  <c r="AC182" i="1"/>
  <c r="AA182" i="1"/>
  <c r="Y182" i="1"/>
  <c r="W182" i="1"/>
  <c r="U182" i="1"/>
  <c r="GC182" i="1"/>
  <c r="EC182" i="1"/>
  <c r="DY182" i="1"/>
  <c r="DU182" i="1"/>
  <c r="DQ182" i="1"/>
  <c r="DM182" i="1"/>
  <c r="DI182" i="1"/>
  <c r="DE182" i="1"/>
  <c r="DA182" i="1"/>
  <c r="CW182" i="1"/>
  <c r="CS182" i="1"/>
  <c r="CO182" i="1"/>
  <c r="CK182" i="1"/>
  <c r="CG182" i="1"/>
  <c r="CC182" i="1"/>
  <c r="BY182" i="1"/>
  <c r="BU182" i="1"/>
  <c r="BQ182" i="1"/>
  <c r="BM182" i="1"/>
  <c r="BC182" i="1"/>
  <c r="AS182" i="1"/>
  <c r="AM182" i="1"/>
  <c r="AG182" i="1"/>
  <c r="AB182" i="1"/>
  <c r="X182" i="1"/>
  <c r="EA182" i="1"/>
  <c r="DS182" i="1"/>
  <c r="DK182" i="1"/>
  <c r="DC182" i="1"/>
  <c r="CU182" i="1"/>
  <c r="CM182" i="1"/>
  <c r="CE182" i="1"/>
  <c r="BW182" i="1"/>
  <c r="BO182" i="1"/>
  <c r="AX182" i="1"/>
  <c r="AJ182" i="1"/>
  <c r="Z182" i="1"/>
  <c r="FN182" i="1"/>
  <c r="DW182" i="1"/>
  <c r="DO182" i="1"/>
  <c r="DG182" i="1"/>
  <c r="CY182" i="1"/>
  <c r="CQ182" i="1"/>
  <c r="CI182" i="1"/>
  <c r="CA182" i="1"/>
  <c r="BS182" i="1"/>
  <c r="BH182" i="1"/>
  <c r="AO182" i="1"/>
  <c r="AD182" i="1"/>
  <c r="V182" i="1"/>
  <c r="AA1" i="1"/>
  <c r="AB1" i="1"/>
  <c r="AC1" i="1"/>
  <c r="AD1" i="1" l="1"/>
  <c r="AE1" i="1"/>
  <c r="GC183" i="1"/>
  <c r="FN183" i="1"/>
  <c r="EC183" i="1"/>
  <c r="EA183" i="1"/>
  <c r="DY183" i="1"/>
  <c r="DW183" i="1"/>
  <c r="DU183" i="1"/>
  <c r="DS183" i="1"/>
  <c r="DQ183" i="1"/>
  <c r="DO183" i="1"/>
  <c r="DM183" i="1"/>
  <c r="DK183" i="1"/>
  <c r="DI183" i="1"/>
  <c r="DG183" i="1"/>
  <c r="DE183" i="1"/>
  <c r="DC183" i="1"/>
  <c r="DA183" i="1"/>
  <c r="CY183" i="1"/>
  <c r="CW183" i="1"/>
  <c r="CU183" i="1"/>
  <c r="CS183" i="1"/>
  <c r="CQ183" i="1"/>
  <c r="CO183" i="1"/>
  <c r="CM183" i="1"/>
  <c r="CK183" i="1"/>
  <c r="CI183" i="1"/>
  <c r="CG183" i="1"/>
  <c r="CE183" i="1"/>
  <c r="CC183" i="1"/>
  <c r="CA183" i="1"/>
  <c r="BY183" i="1"/>
  <c r="BW183" i="1"/>
  <c r="BU183" i="1"/>
  <c r="BS183" i="1"/>
  <c r="BQ183" i="1"/>
  <c r="BO183" i="1"/>
  <c r="BM183" i="1"/>
  <c r="BH183" i="1"/>
  <c r="BC183" i="1"/>
  <c r="AX183" i="1"/>
  <c r="AS183" i="1"/>
  <c r="AO183" i="1"/>
  <c r="AM183" i="1"/>
  <c r="AJ183" i="1"/>
  <c r="AG183" i="1"/>
  <c r="AD183" i="1"/>
  <c r="AB183" i="1"/>
  <c r="Z183" i="1"/>
  <c r="X183" i="1"/>
  <c r="V183" i="1"/>
  <c r="GB183" i="1"/>
  <c r="EB183" i="1"/>
  <c r="DX183" i="1"/>
  <c r="DT183" i="1"/>
  <c r="DP183" i="1"/>
  <c r="DL183" i="1"/>
  <c r="DH183" i="1"/>
  <c r="DD183" i="1"/>
  <c r="CZ183" i="1"/>
  <c r="CV183" i="1"/>
  <c r="CR183" i="1"/>
  <c r="CN183" i="1"/>
  <c r="CJ183" i="1"/>
  <c r="CF183" i="1"/>
  <c r="CB183" i="1"/>
  <c r="BX183" i="1"/>
  <c r="BT183" i="1"/>
  <c r="BP183" i="1"/>
  <c r="BI183" i="1"/>
  <c r="AY183" i="1"/>
  <c r="AR183" i="1"/>
  <c r="AK183" i="1"/>
  <c r="AF183" i="1"/>
  <c r="AA183" i="1"/>
  <c r="W183" i="1"/>
  <c r="FM183" i="1"/>
  <c r="DV183" i="1"/>
  <c r="DN183" i="1"/>
  <c r="DF183" i="1"/>
  <c r="CX183" i="1"/>
  <c r="CP183" i="1"/>
  <c r="CH183" i="1"/>
  <c r="BZ183" i="1"/>
  <c r="BR183" i="1"/>
  <c r="BD183" i="1"/>
  <c r="AN183" i="1"/>
  <c r="AC183" i="1"/>
  <c r="U183" i="1"/>
  <c r="R184" i="1"/>
  <c r="DZ183" i="1"/>
  <c r="DR183" i="1"/>
  <c r="DJ183" i="1"/>
  <c r="DB183" i="1"/>
  <c r="CT183" i="1"/>
  <c r="CL183" i="1"/>
  <c r="CD183" i="1"/>
  <c r="BV183" i="1"/>
  <c r="BN183" i="1"/>
  <c r="AT183" i="1"/>
  <c r="AI183" i="1"/>
  <c r="Y183" i="1"/>
  <c r="AF1" i="1" l="1"/>
  <c r="GB184" i="1"/>
  <c r="GB173" i="1" s="1"/>
  <c r="GB185" i="1" s="1"/>
  <c r="GB186" i="1" s="1"/>
  <c r="FM184" i="1"/>
  <c r="FM173" i="1" s="1"/>
  <c r="FM185" i="1" s="1"/>
  <c r="FM186" i="1" s="1"/>
  <c r="EB184" i="1"/>
  <c r="EB173" i="1" s="1"/>
  <c r="EB185" i="1" s="1"/>
  <c r="EB186" i="1" s="1"/>
  <c r="DZ184" i="1"/>
  <c r="DZ173" i="1" s="1"/>
  <c r="DZ185" i="1" s="1"/>
  <c r="DZ186" i="1" s="1"/>
  <c r="DX184" i="1"/>
  <c r="DX173" i="1" s="1"/>
  <c r="DX185" i="1" s="1"/>
  <c r="DX186" i="1" s="1"/>
  <c r="DV184" i="1"/>
  <c r="DV173" i="1" s="1"/>
  <c r="DV185" i="1" s="1"/>
  <c r="DV186" i="1" s="1"/>
  <c r="DT184" i="1"/>
  <c r="DT173" i="1" s="1"/>
  <c r="DT185" i="1" s="1"/>
  <c r="DT186" i="1" s="1"/>
  <c r="DR184" i="1"/>
  <c r="DR173" i="1" s="1"/>
  <c r="DR185" i="1" s="1"/>
  <c r="DR186" i="1" s="1"/>
  <c r="DP184" i="1"/>
  <c r="DP173" i="1" s="1"/>
  <c r="DP185" i="1" s="1"/>
  <c r="DP186" i="1" s="1"/>
  <c r="DN184" i="1"/>
  <c r="DN173" i="1" s="1"/>
  <c r="DN185" i="1" s="1"/>
  <c r="DN186" i="1" s="1"/>
  <c r="DL184" i="1"/>
  <c r="DL173" i="1" s="1"/>
  <c r="DL185" i="1" s="1"/>
  <c r="DL186" i="1" s="1"/>
  <c r="DJ184" i="1"/>
  <c r="DJ173" i="1" s="1"/>
  <c r="DJ185" i="1" s="1"/>
  <c r="DJ186" i="1" s="1"/>
  <c r="DH184" i="1"/>
  <c r="DH173" i="1" s="1"/>
  <c r="DH185" i="1" s="1"/>
  <c r="DH186" i="1" s="1"/>
  <c r="DF184" i="1"/>
  <c r="DF173" i="1" s="1"/>
  <c r="DF185" i="1" s="1"/>
  <c r="DF186" i="1" s="1"/>
  <c r="DD184" i="1"/>
  <c r="DD173" i="1" s="1"/>
  <c r="DD185" i="1" s="1"/>
  <c r="DD186" i="1" s="1"/>
  <c r="DB184" i="1"/>
  <c r="DB173" i="1" s="1"/>
  <c r="DB185" i="1" s="1"/>
  <c r="DB186" i="1" s="1"/>
  <c r="CZ184" i="1"/>
  <c r="CZ173" i="1" s="1"/>
  <c r="CZ185" i="1" s="1"/>
  <c r="CZ186" i="1" s="1"/>
  <c r="CX184" i="1"/>
  <c r="CX173" i="1" s="1"/>
  <c r="CX185" i="1" s="1"/>
  <c r="CX186" i="1" s="1"/>
  <c r="CV184" i="1"/>
  <c r="CV173" i="1" s="1"/>
  <c r="CV185" i="1" s="1"/>
  <c r="CV186" i="1" s="1"/>
  <c r="CT184" i="1"/>
  <c r="CT173" i="1" s="1"/>
  <c r="CT185" i="1" s="1"/>
  <c r="CT186" i="1" s="1"/>
  <c r="CR184" i="1"/>
  <c r="CR173" i="1" s="1"/>
  <c r="CR185" i="1" s="1"/>
  <c r="CR186" i="1" s="1"/>
  <c r="CP184" i="1"/>
  <c r="CP173" i="1" s="1"/>
  <c r="CP185" i="1" s="1"/>
  <c r="CP186" i="1" s="1"/>
  <c r="CN184" i="1"/>
  <c r="CN173" i="1" s="1"/>
  <c r="CN185" i="1" s="1"/>
  <c r="CN186" i="1" s="1"/>
  <c r="CL184" i="1"/>
  <c r="CL173" i="1" s="1"/>
  <c r="CL185" i="1" s="1"/>
  <c r="CL186" i="1" s="1"/>
  <c r="CJ184" i="1"/>
  <c r="CJ173" i="1" s="1"/>
  <c r="CJ185" i="1" s="1"/>
  <c r="CJ186" i="1" s="1"/>
  <c r="CH184" i="1"/>
  <c r="CH173" i="1" s="1"/>
  <c r="CH185" i="1" s="1"/>
  <c r="CH186" i="1" s="1"/>
  <c r="CF184" i="1"/>
  <c r="CF173" i="1" s="1"/>
  <c r="CF185" i="1" s="1"/>
  <c r="CF186" i="1" s="1"/>
  <c r="CD184" i="1"/>
  <c r="CD173" i="1" s="1"/>
  <c r="CD185" i="1" s="1"/>
  <c r="CD186" i="1" s="1"/>
  <c r="CB184" i="1"/>
  <c r="CB173" i="1" s="1"/>
  <c r="CB185" i="1" s="1"/>
  <c r="CB186" i="1" s="1"/>
  <c r="BZ184" i="1"/>
  <c r="BZ173" i="1" s="1"/>
  <c r="BZ185" i="1" s="1"/>
  <c r="BZ186" i="1" s="1"/>
  <c r="BX184" i="1"/>
  <c r="BX173" i="1" s="1"/>
  <c r="BX185" i="1" s="1"/>
  <c r="BX186" i="1" s="1"/>
  <c r="BV184" i="1"/>
  <c r="BV173" i="1" s="1"/>
  <c r="BV185" i="1" s="1"/>
  <c r="BV186" i="1" s="1"/>
  <c r="BT184" i="1"/>
  <c r="BT173" i="1" s="1"/>
  <c r="BT185" i="1" s="1"/>
  <c r="BT186" i="1" s="1"/>
  <c r="BR184" i="1"/>
  <c r="BR173" i="1" s="1"/>
  <c r="BR185" i="1" s="1"/>
  <c r="BR186" i="1" s="1"/>
  <c r="BP184" i="1"/>
  <c r="BP173" i="1" s="1"/>
  <c r="BP185" i="1" s="1"/>
  <c r="BP186" i="1" s="1"/>
  <c r="BN184" i="1"/>
  <c r="BN173" i="1" s="1"/>
  <c r="BN185" i="1" s="1"/>
  <c r="BN186" i="1" s="1"/>
  <c r="BI184" i="1"/>
  <c r="BI173" i="1" s="1"/>
  <c r="BI185" i="1" s="1"/>
  <c r="BI186" i="1" s="1"/>
  <c r="BD184" i="1"/>
  <c r="BD173" i="1" s="1"/>
  <c r="BD185" i="1" s="1"/>
  <c r="BD186" i="1" s="1"/>
  <c r="AY184" i="1"/>
  <c r="AY173" i="1" s="1"/>
  <c r="AY185" i="1" s="1"/>
  <c r="AY186" i="1" s="1"/>
  <c r="AT184" i="1"/>
  <c r="AT173" i="1" s="1"/>
  <c r="AT185" i="1" s="1"/>
  <c r="AT186" i="1" s="1"/>
  <c r="AR184" i="1"/>
  <c r="AR173" i="1" s="1"/>
  <c r="AR185" i="1" s="1"/>
  <c r="AR186" i="1" s="1"/>
  <c r="AN184" i="1"/>
  <c r="AN173" i="1" s="1"/>
  <c r="AN185" i="1" s="1"/>
  <c r="AN186" i="1" s="1"/>
  <c r="AK184" i="1"/>
  <c r="AK173" i="1" s="1"/>
  <c r="AK185" i="1" s="1"/>
  <c r="AK186" i="1" s="1"/>
  <c r="AI184" i="1"/>
  <c r="AI173" i="1" s="1"/>
  <c r="AI185" i="1" s="1"/>
  <c r="AI186" i="1" s="1"/>
  <c r="AF184" i="1"/>
  <c r="AF173" i="1" s="1"/>
  <c r="AF185" i="1" s="1"/>
  <c r="AF186" i="1" s="1"/>
  <c r="AC184" i="1"/>
  <c r="AC173" i="1" s="1"/>
  <c r="AC185" i="1" s="1"/>
  <c r="AC186" i="1" s="1"/>
  <c r="AA184" i="1"/>
  <c r="AA173" i="1" s="1"/>
  <c r="AA185" i="1" s="1"/>
  <c r="AA186" i="1" s="1"/>
  <c r="Y184" i="1"/>
  <c r="Y173" i="1" s="1"/>
  <c r="Y185" i="1" s="1"/>
  <c r="Y186" i="1" s="1"/>
  <c r="W184" i="1"/>
  <c r="W173" i="1" s="1"/>
  <c r="W185" i="1" s="1"/>
  <c r="W186" i="1" s="1"/>
  <c r="U184" i="1"/>
  <c r="U173" i="1" s="1"/>
  <c r="U185" i="1" s="1"/>
  <c r="U186" i="1" s="1"/>
  <c r="FN184" i="1"/>
  <c r="FN173" i="1" s="1"/>
  <c r="FN185" i="1" s="1"/>
  <c r="FN186" i="1" s="1"/>
  <c r="EA184" i="1"/>
  <c r="EA173" i="1" s="1"/>
  <c r="EA185" i="1" s="1"/>
  <c r="EA186" i="1" s="1"/>
  <c r="DW184" i="1"/>
  <c r="DW173" i="1" s="1"/>
  <c r="DW185" i="1" s="1"/>
  <c r="DW186" i="1" s="1"/>
  <c r="DS184" i="1"/>
  <c r="DS173" i="1" s="1"/>
  <c r="DS185" i="1" s="1"/>
  <c r="DS186" i="1" s="1"/>
  <c r="DO184" i="1"/>
  <c r="DO173" i="1" s="1"/>
  <c r="DO185" i="1" s="1"/>
  <c r="DO186" i="1" s="1"/>
  <c r="DK184" i="1"/>
  <c r="DK173" i="1" s="1"/>
  <c r="DK185" i="1" s="1"/>
  <c r="DK186" i="1" s="1"/>
  <c r="DG184" i="1"/>
  <c r="DG173" i="1" s="1"/>
  <c r="DG185" i="1" s="1"/>
  <c r="DG186" i="1" s="1"/>
  <c r="DC184" i="1"/>
  <c r="DC173" i="1" s="1"/>
  <c r="DC185" i="1" s="1"/>
  <c r="DC186" i="1" s="1"/>
  <c r="CY184" i="1"/>
  <c r="CY173" i="1" s="1"/>
  <c r="CY185" i="1" s="1"/>
  <c r="CY186" i="1" s="1"/>
  <c r="CU184" i="1"/>
  <c r="CU173" i="1" s="1"/>
  <c r="CU185" i="1" s="1"/>
  <c r="CU186" i="1" s="1"/>
  <c r="CQ184" i="1"/>
  <c r="CQ173" i="1" s="1"/>
  <c r="CQ185" i="1" s="1"/>
  <c r="CQ186" i="1" s="1"/>
  <c r="CM184" i="1"/>
  <c r="CM173" i="1" s="1"/>
  <c r="CM185" i="1" s="1"/>
  <c r="CM186" i="1" s="1"/>
  <c r="CI184" i="1"/>
  <c r="CI173" i="1" s="1"/>
  <c r="CI185" i="1" s="1"/>
  <c r="CI186" i="1" s="1"/>
  <c r="CE184" i="1"/>
  <c r="CE173" i="1" s="1"/>
  <c r="CE185" i="1" s="1"/>
  <c r="CE186" i="1" s="1"/>
  <c r="CA184" i="1"/>
  <c r="CA173" i="1" s="1"/>
  <c r="CA185" i="1" s="1"/>
  <c r="CA186" i="1" s="1"/>
  <c r="BW184" i="1"/>
  <c r="BW173" i="1" s="1"/>
  <c r="BW185" i="1" s="1"/>
  <c r="BW186" i="1" s="1"/>
  <c r="BS184" i="1"/>
  <c r="BS173" i="1" s="1"/>
  <c r="BS185" i="1" s="1"/>
  <c r="BS186" i="1" s="1"/>
  <c r="BO184" i="1"/>
  <c r="BO173" i="1" s="1"/>
  <c r="BO185" i="1" s="1"/>
  <c r="BO186" i="1" s="1"/>
  <c r="BH184" i="1"/>
  <c r="BH173" i="1" s="1"/>
  <c r="BH185" i="1" s="1"/>
  <c r="BH186" i="1" s="1"/>
  <c r="AX184" i="1"/>
  <c r="AX173" i="1" s="1"/>
  <c r="AX185" i="1" s="1"/>
  <c r="AX186" i="1" s="1"/>
  <c r="AO184" i="1"/>
  <c r="AO173" i="1" s="1"/>
  <c r="AO185" i="1" s="1"/>
  <c r="AO186" i="1" s="1"/>
  <c r="AJ184" i="1"/>
  <c r="AJ173" i="1" s="1"/>
  <c r="AJ185" i="1" s="1"/>
  <c r="AJ186" i="1" s="1"/>
  <c r="AD184" i="1"/>
  <c r="AD173" i="1" s="1"/>
  <c r="AD185" i="1" s="1"/>
  <c r="AD186" i="1" s="1"/>
  <c r="Z184" i="1"/>
  <c r="Z173" i="1" s="1"/>
  <c r="Z185" i="1" s="1"/>
  <c r="Z186" i="1" s="1"/>
  <c r="V184" i="1"/>
  <c r="V173" i="1" s="1"/>
  <c r="V185" i="1" s="1"/>
  <c r="V186" i="1" s="1"/>
  <c r="GC184" i="1"/>
  <c r="GC173" i="1" s="1"/>
  <c r="GC185" i="1" s="1"/>
  <c r="GC186" i="1" s="1"/>
  <c r="DY184" i="1"/>
  <c r="DY173" i="1" s="1"/>
  <c r="DY185" i="1" s="1"/>
  <c r="DY186" i="1" s="1"/>
  <c r="DQ184" i="1"/>
  <c r="DQ173" i="1" s="1"/>
  <c r="DQ185" i="1" s="1"/>
  <c r="DQ186" i="1" s="1"/>
  <c r="DI184" i="1"/>
  <c r="DI173" i="1" s="1"/>
  <c r="DI185" i="1" s="1"/>
  <c r="DI186" i="1" s="1"/>
  <c r="DA184" i="1"/>
  <c r="DA173" i="1" s="1"/>
  <c r="DA185" i="1" s="1"/>
  <c r="DA186" i="1" s="1"/>
  <c r="CS184" i="1"/>
  <c r="CS173" i="1" s="1"/>
  <c r="CS185" i="1" s="1"/>
  <c r="CS186" i="1" s="1"/>
  <c r="CK184" i="1"/>
  <c r="CK173" i="1" s="1"/>
  <c r="CK185" i="1" s="1"/>
  <c r="CK186" i="1" s="1"/>
  <c r="CC184" i="1"/>
  <c r="CC173" i="1" s="1"/>
  <c r="CC185" i="1" s="1"/>
  <c r="CC186" i="1" s="1"/>
  <c r="BU184" i="1"/>
  <c r="BU173" i="1" s="1"/>
  <c r="BU185" i="1" s="1"/>
  <c r="BU186" i="1" s="1"/>
  <c r="BM184" i="1"/>
  <c r="BM173" i="1" s="1"/>
  <c r="BM185" i="1" s="1"/>
  <c r="BM186" i="1" s="1"/>
  <c r="AS184" i="1"/>
  <c r="AS173" i="1" s="1"/>
  <c r="AS185" i="1" s="1"/>
  <c r="AS186" i="1" s="1"/>
  <c r="AG184" i="1"/>
  <c r="AG173" i="1" s="1"/>
  <c r="AG185" i="1" s="1"/>
  <c r="AG186" i="1" s="1"/>
  <c r="X184" i="1"/>
  <c r="X173" i="1" s="1"/>
  <c r="X185" i="1" s="1"/>
  <c r="X186" i="1" s="1"/>
  <c r="EC184" i="1"/>
  <c r="EC173" i="1" s="1"/>
  <c r="EC185" i="1" s="1"/>
  <c r="EC186" i="1" s="1"/>
  <c r="DU184" i="1"/>
  <c r="DU173" i="1" s="1"/>
  <c r="DU185" i="1" s="1"/>
  <c r="DU186" i="1" s="1"/>
  <c r="DM184" i="1"/>
  <c r="DM173" i="1" s="1"/>
  <c r="DM185" i="1" s="1"/>
  <c r="DM186" i="1" s="1"/>
  <c r="DE184" i="1"/>
  <c r="DE173" i="1" s="1"/>
  <c r="DE185" i="1" s="1"/>
  <c r="DE186" i="1" s="1"/>
  <c r="CW184" i="1"/>
  <c r="CW173" i="1" s="1"/>
  <c r="CW185" i="1" s="1"/>
  <c r="CW186" i="1" s="1"/>
  <c r="CO184" i="1"/>
  <c r="CO173" i="1" s="1"/>
  <c r="CO185" i="1" s="1"/>
  <c r="CO186" i="1" s="1"/>
  <c r="CG184" i="1"/>
  <c r="CG173" i="1" s="1"/>
  <c r="CG185" i="1" s="1"/>
  <c r="CG186" i="1" s="1"/>
  <c r="BY184" i="1"/>
  <c r="BY173" i="1" s="1"/>
  <c r="BY185" i="1" s="1"/>
  <c r="BY186" i="1" s="1"/>
  <c r="BQ184" i="1"/>
  <c r="BQ173" i="1" s="1"/>
  <c r="BQ185" i="1" s="1"/>
  <c r="BQ186" i="1" s="1"/>
  <c r="BC184" i="1"/>
  <c r="BC173" i="1" s="1"/>
  <c r="BC185" i="1" s="1"/>
  <c r="BC186" i="1" s="1"/>
  <c r="AM184" i="1"/>
  <c r="AM173" i="1" s="1"/>
  <c r="AM185" i="1" s="1"/>
  <c r="AM186" i="1" s="1"/>
  <c r="AB184" i="1"/>
  <c r="AB173" i="1" s="1"/>
  <c r="AB185" i="1" s="1"/>
  <c r="AB186" i="1" s="1"/>
  <c r="S186" i="1" l="1"/>
  <c r="AG1" i="1"/>
  <c r="AI1" i="1" l="1"/>
  <c r="AJ1" i="1" s="1"/>
  <c r="AK1" i="1" s="1"/>
  <c r="AH1" i="1"/>
  <c r="P188" i="1"/>
  <c r="O188" i="1"/>
  <c r="P189" i="1" l="1"/>
  <c r="O189" i="1"/>
  <c r="AL1" i="1"/>
  <c r="AM1" i="1"/>
  <c r="AN1" i="1" s="1"/>
  <c r="AO1" i="1" s="1"/>
  <c r="AR1" i="1" l="1"/>
  <c r="AP1" i="1"/>
  <c r="AQ1" i="1" s="1"/>
  <c r="P190" i="1"/>
  <c r="O190" i="1"/>
  <c r="AS1" i="1" l="1"/>
  <c r="AT1" i="1" s="1"/>
  <c r="P191" i="1"/>
  <c r="O191" i="1"/>
  <c r="P192" i="1" l="1"/>
  <c r="O192" i="1"/>
  <c r="AU1" i="1"/>
  <c r="AV1" i="1" s="1"/>
  <c r="AW1" i="1" s="1"/>
  <c r="AX1" i="1"/>
  <c r="AY1" i="1" s="1"/>
  <c r="P193" i="1" l="1"/>
  <c r="O193" i="1"/>
  <c r="AZ1" i="1"/>
  <c r="BA1" i="1" s="1"/>
  <c r="BB1" i="1" s="1"/>
  <c r="BC1" i="1"/>
  <c r="BD1" i="1" l="1"/>
  <c r="P194" i="1"/>
  <c r="O194" i="1"/>
  <c r="P195" i="1" l="1"/>
  <c r="O195" i="1"/>
  <c r="BH1" i="1"/>
  <c r="BE1" i="1"/>
  <c r="BF1" i="1" s="1"/>
  <c r="BG1" i="1" s="1"/>
  <c r="P196" i="1" l="1"/>
  <c r="O196" i="1"/>
  <c r="BI1" i="1"/>
  <c r="BJ1" i="1" l="1"/>
  <c r="BK1" i="1" s="1"/>
  <c r="BL1" i="1" s="1"/>
  <c r="BM1" i="1"/>
  <c r="P197" i="1"/>
  <c r="O197" i="1"/>
  <c r="O187" i="1" s="1"/>
  <c r="O200" i="1" s="1"/>
  <c r="A4" i="1" s="1"/>
  <c r="BN1" i="1" l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F1" i="1" l="1"/>
  <c r="GG1" i="1"/>
  <c r="A12" i="1" l="1"/>
  <c r="A2" i="1" l="1"/>
  <c r="GP12" i="1"/>
  <c r="GQ12" i="1" s="1"/>
  <c r="GQ9" i="1" s="1"/>
  <c r="GR12" i="1"/>
  <c r="GS12" i="1" s="1"/>
  <c r="GS9" i="1" s="1"/>
  <c r="B12" i="1" l="1"/>
</calcChain>
</file>

<file path=xl/sharedStrings.xml><?xml version="1.0" encoding="utf-8"?>
<sst xmlns="http://schemas.openxmlformats.org/spreadsheetml/2006/main" count="225" uniqueCount="198">
  <si>
    <t>NumberOfAthletesThatActuallyAttended</t>
  </si>
  <si>
    <t>Mixed Gender?</t>
  </si>
  <si>
    <t>DO NOT ERASE ANYTHING IN THIS GREY AREA OR</t>
  </si>
  <si>
    <t>NumberOfMale</t>
  </si>
  <si>
    <t>ANY OF THESE LINES/COLUMNS</t>
  </si>
  <si>
    <t>NumberOfFemale</t>
  </si>
  <si>
    <t>RaceEventNbr-Regular-Calgary</t>
  </si>
  <si>
    <t>RaceEventNbr-CKC_Natl_Men</t>
  </si>
  <si>
    <t>&lt;&lt;&lt; These race orders are the published CKC event numbers (based on 2011 rule book)</t>
  </si>
  <si>
    <t>RaceEventNbr-CKC_Natl_Women</t>
  </si>
  <si>
    <t>&lt;&lt;&lt; Ditto</t>
  </si>
  <si>
    <t>AgeClass</t>
  </si>
  <si>
    <t>Kayak or Canoe?</t>
  </si>
  <si>
    <t>There is a blank in cell below here</t>
  </si>
  <si>
    <t xml:space="preserve"> Races</t>
  </si>
  <si>
    <t>U10</t>
  </si>
  <si>
    <t>U12</t>
  </si>
  <si>
    <t>U14</t>
  </si>
  <si>
    <t>U16</t>
  </si>
  <si>
    <t>U18</t>
  </si>
  <si>
    <t>Open</t>
  </si>
  <si>
    <t>Master</t>
  </si>
  <si>
    <t>Total # of Athletes</t>
  </si>
  <si>
    <t>Number of athletes &gt;&gt;</t>
  </si>
  <si>
    <t xml:space="preserve"> </t>
  </si>
  <si>
    <t>Number of Races Completed Excluding Exhibition &amp; HeatsBasedFinals</t>
  </si>
  <si>
    <t>Total Number of Races - No Exclusions</t>
  </si>
  <si>
    <t>Total Planned Race Count</t>
  </si>
  <si>
    <t>Total Kayak</t>
  </si>
  <si>
    <t>Total Canoe</t>
  </si>
  <si>
    <t>CLUB</t>
  </si>
  <si>
    <t>Gender</t>
  </si>
  <si>
    <t>CKC #</t>
  </si>
  <si>
    <t>Age Class</t>
  </si>
  <si>
    <t>U10 K1 200</t>
  </si>
  <si>
    <t>U10 K2 200</t>
  </si>
  <si>
    <t>U10 K1 500 Hooting Owl</t>
  </si>
  <si>
    <t>U10 K2 500 Fox Hunt</t>
  </si>
  <si>
    <t>U12 K1 200</t>
  </si>
  <si>
    <t xml:space="preserve">U12 K1 2000 </t>
  </si>
  <si>
    <t>U12 K2 500</t>
  </si>
  <si>
    <t>U12 K4 500</t>
  </si>
  <si>
    <t>U12 K1 500</t>
  </si>
  <si>
    <t>U12 C1 500</t>
  </si>
  <si>
    <t>U12 C1 200</t>
  </si>
  <si>
    <t xml:space="preserve">U12 C1 2000 </t>
  </si>
  <si>
    <t>U12 C15 200</t>
  </si>
  <si>
    <t>U14 K1 200</t>
  </si>
  <si>
    <t>U14 K1 500</t>
  </si>
  <si>
    <t>U14 K2 1000</t>
  </si>
  <si>
    <t>U14 K4 500</t>
  </si>
  <si>
    <t>U14 K1 5000</t>
  </si>
  <si>
    <t>U14 C1 500</t>
  </si>
  <si>
    <t>U14 C1 200</t>
  </si>
  <si>
    <t>U14 C4 500</t>
  </si>
  <si>
    <t>U14 C2 1000</t>
  </si>
  <si>
    <t>U14 C1 5000</t>
  </si>
  <si>
    <t>U14 C15 200</t>
  </si>
  <si>
    <t>U16 Women K1 200</t>
  </si>
  <si>
    <t>U16 Women K1 1000</t>
  </si>
  <si>
    <t>U16 Women K2 500</t>
  </si>
  <si>
    <t>U16 Women K4 500</t>
  </si>
  <si>
    <t>U16 Women K1 5000</t>
  </si>
  <si>
    <t>U16 Women C1 200</t>
  </si>
  <si>
    <t>U16 Women C1 1000</t>
  </si>
  <si>
    <t>U16 C2 Women 500</t>
  </si>
  <si>
    <t>U16 Women C4 500</t>
  </si>
  <si>
    <t>U16 Women C1 5000</t>
  </si>
  <si>
    <t>U16 Men K1 200</t>
  </si>
  <si>
    <t>U16 Men K1 1000</t>
  </si>
  <si>
    <t>U16 Men K2 1000</t>
  </si>
  <si>
    <t>U16 Men K4 1000</t>
  </si>
  <si>
    <t>U16 Men k1 5000</t>
  </si>
  <si>
    <t>U16 Men C1 200</t>
  </si>
  <si>
    <t>U16 Men C1 1000</t>
  </si>
  <si>
    <t>U16 Men C2 1000</t>
  </si>
  <si>
    <t>U16 Men C4 1000</t>
  </si>
  <si>
    <t>U16 Men C1 5000</t>
  </si>
  <si>
    <t>U18 Women K1 200</t>
  </si>
  <si>
    <t>U18 Women K1 500</t>
  </si>
  <si>
    <t>U18 Women K1 5000</t>
  </si>
  <si>
    <t>U18 Women K2 500</t>
  </si>
  <si>
    <t>U18 Women K4 500</t>
  </si>
  <si>
    <t>U18 Men K1 200</t>
  </si>
  <si>
    <t>U18 Men K1 1000</t>
  </si>
  <si>
    <t>U18 Men K1 5000</t>
  </si>
  <si>
    <t>U18 Men K2 1000</t>
  </si>
  <si>
    <t>U18 Men K4 1000</t>
  </si>
  <si>
    <t>U18 Women C1 200</t>
  </si>
  <si>
    <t>U18 Women C1 500</t>
  </si>
  <si>
    <t>U18 Women C1 5000</t>
  </si>
  <si>
    <t>U18 Women C2 500</t>
  </si>
  <si>
    <t>U18 Women C4 500</t>
  </si>
  <si>
    <t>U18 Women C15 500</t>
  </si>
  <si>
    <t>U18 Men C1 200</t>
  </si>
  <si>
    <t>U18 Men C1 1000</t>
  </si>
  <si>
    <t>U18 Men C1 5000</t>
  </si>
  <si>
    <t>U18 Men C2 1000</t>
  </si>
  <si>
    <t>U18 Men C4 1000</t>
  </si>
  <si>
    <t>U18 Men C15 500</t>
  </si>
  <si>
    <t>U18 Mixed C15 200</t>
  </si>
  <si>
    <t>Open K1 200</t>
  </si>
  <si>
    <t>Open Women K1 500</t>
  </si>
  <si>
    <t>Open Men K1 1000</t>
  </si>
  <si>
    <t>Open K2 200</t>
  </si>
  <si>
    <t>Open Women K2 500</t>
  </si>
  <si>
    <t>Open Men K2 1000</t>
  </si>
  <si>
    <t>Open Women K4 500</t>
  </si>
  <si>
    <t>Open Men K4 1000</t>
  </si>
  <si>
    <t>Open C1 200</t>
  </si>
  <si>
    <t>Open Women C1 500</t>
  </si>
  <si>
    <t>Open Men C1 1000</t>
  </si>
  <si>
    <t>Open C2 200</t>
  </si>
  <si>
    <t>Open Women C2 500</t>
  </si>
  <si>
    <t>Open Men C2 1000</t>
  </si>
  <si>
    <t>Open Women C4 500</t>
  </si>
  <si>
    <t>Open Men IC4 1000</t>
  </si>
  <si>
    <t>Open Mixed C15 200</t>
  </si>
  <si>
    <t>Open Women Tub Boat 500</t>
  </si>
  <si>
    <t>Open Men Tub Boat 1000</t>
  </si>
  <si>
    <t>Athlete Name Trimmed</t>
  </si>
  <si>
    <t>Athlete Name Pattern01</t>
  </si>
  <si>
    <t>Athlete Name Pattern02</t>
  </si>
  <si>
    <t>Athlete Name Pattern03</t>
  </si>
  <si>
    <t>Athlete Name Pattern04</t>
  </si>
  <si>
    <t>Athlete Name Pattern05</t>
  </si>
  <si>
    <t>Athlete Name Pattern06</t>
  </si>
  <si>
    <t>Athlete Name Pattern07</t>
  </si>
  <si>
    <t>Athlete Name Pattern08</t>
  </si>
  <si>
    <t>Athlete Number</t>
  </si>
  <si>
    <t>Used Athlete Number</t>
  </si>
  <si>
    <t>Discipline: Kayak, Canoe, Both</t>
  </si>
  <si>
    <t>8 Race Rule: Number of Completed Races</t>
  </si>
  <si>
    <t>8 Race Rule: Completed &gt; 8?</t>
  </si>
  <si>
    <t>8 Race Rule: Number of Planned Races</t>
  </si>
  <si>
    <t>8 Race Rule: Planned &gt; 8?</t>
  </si>
  <si>
    <t xml:space="preserve">                        Don’t Erase or Modify This:   Cancelled Heat 6000m 2000m 1000m 500m 200m Peewee Direct Final Final A Final B / , Atom Peewee Bantam Midget Juvenile Junior Senior Masters Men Women Break Lunch Open K1 K2 K4 C1 C2 C4 C15 V1 V6 Kayak Canoe BREAK LUNCH Mixed</t>
  </si>
  <si>
    <t>Modified Gender</t>
  </si>
  <si>
    <t>Athlete Name Uniqueness Part 1</t>
  </si>
  <si>
    <t>Athlete Name Uniqueness Part 2</t>
  </si>
  <si>
    <t>Athlete Name Uniqueness Part 3</t>
  </si>
  <si>
    <t>Athlete Name Uniqueness Part 4</t>
  </si>
  <si>
    <t>Athlete Name Uniqueness Part 5</t>
  </si>
  <si>
    <t>Athlete Name Check for at least 2 words</t>
  </si>
  <si>
    <t>Filler</t>
  </si>
  <si>
    <t>Validate Gender Characters Part1</t>
  </si>
  <si>
    <t>Validate Gender Characters Part2</t>
  </si>
  <si>
    <t>Padtrac Validation #1A</t>
  </si>
  <si>
    <t>Padtrac Validation #1B</t>
  </si>
  <si>
    <t>Padtrac Validation #1C</t>
  </si>
  <si>
    <t>Padtrac Validation #2</t>
  </si>
  <si>
    <t>Padtrac Validation Final</t>
  </si>
  <si>
    <t>DO NOT ENTER ANY ATHLETE INFO BELOW HERE</t>
  </si>
  <si>
    <t>Data Validation for the Cells Showing What Event Each Athlete is Entered In</t>
  </si>
  <si>
    <t>Number of cells with anything in them</t>
  </si>
  <si>
    <t>Male</t>
  </si>
  <si>
    <t>F</t>
  </si>
  <si>
    <t>Female</t>
  </si>
  <si>
    <t>Total number of cells with recognized data</t>
  </si>
  <si>
    <t>Breakdown of Recognized Data</t>
  </si>
  <si>
    <t>M</t>
  </si>
  <si>
    <t>- Number of cells containing "x" or "X"</t>
  </si>
  <si>
    <t>- Number of cells containing "1"</t>
  </si>
  <si>
    <t>Man</t>
  </si>
  <si>
    <t>- Number of cells containing "2"</t>
  </si>
  <si>
    <t>Men</t>
  </si>
  <si>
    <t>…</t>
  </si>
  <si>
    <t>Woman</t>
  </si>
  <si>
    <t>Women</t>
  </si>
  <si>
    <t xml:space="preserve"> - Number of cells containing "9"</t>
  </si>
  <si>
    <t>Event Names with Unrecognized Data</t>
  </si>
  <si>
    <t>Number for Event Names with Unrecognized Data</t>
  </si>
  <si>
    <t>List of Event Names with Unrecognized Data</t>
  </si>
  <si>
    <t>Medal Estimates:  Number of athletes in each kayak boat for this event</t>
  </si>
  <si>
    <t>Medal Estimates:  Number of athletes in each canoe boat for this event</t>
  </si>
  <si>
    <t>Medal Estimates: Total of above 2 lines</t>
  </si>
  <si>
    <t>Medal Estimates: Male+Female, or MaleOnly or FemaleOnly</t>
  </si>
  <si>
    <t>Medal Estimates: Any Unknown values for an Estimate?</t>
  </si>
  <si>
    <t>Medal Estimates: Counter for Unknowns</t>
  </si>
  <si>
    <t>Check for double blanks in Event Names</t>
  </si>
  <si>
    <t>dummy  string for blankblank check</t>
  </si>
  <si>
    <t xml:space="preserve">                                                                                                       MEN</t>
  </si>
  <si>
    <t>Look for "MEN" which should say "Men"</t>
  </si>
  <si>
    <t xml:space="preserve">                                                                                                  WOMEN</t>
  </si>
  <si>
    <t>Look for "WOMEN" which should say "Women"</t>
  </si>
  <si>
    <t>Repeat the Event Name without any extra names</t>
  </si>
  <si>
    <t>U11</t>
  </si>
  <si>
    <t>U13</t>
  </si>
  <si>
    <t>U15</t>
  </si>
  <si>
    <t>U17</t>
  </si>
  <si>
    <t>U19</t>
  </si>
  <si>
    <t>Junior</t>
  </si>
  <si>
    <t>Senior</t>
  </si>
  <si>
    <t>Masters</t>
  </si>
  <si>
    <t>Blank</t>
  </si>
  <si>
    <t>Total</t>
  </si>
  <si>
    <t>Clubs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</si>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</sst>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4"/>
      <name val="Verdana"/>
      <family val="2"/>
    </font>
    <font>
      <b/>
      <sz val="4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9"/>
      <name val="Calibri"/>
      <family val="2"/>
      <scheme val="minor"/>
    </font>
    <font>
      <sz val="10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color rgb="FFFF0000"/>
      <name val="Verdana"/>
      <family val="2"/>
    </font>
    <font>
      <sz val="8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9" tint="0.59999389629810485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141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quotePrefix="1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protection locked="0"/>
    </xf>
    <xf numFmtId="0" fontId="3" fillId="2" borderId="0" xfId="0" quotePrefix="1" applyFont="1" applyFill="1" applyAlignment="1" applyProtection="1">
      <alignment horizontal="center"/>
    </xf>
    <xf numFmtId="0" fontId="4" fillId="3" borderId="0" xfId="0" quotePrefix="1" applyFont="1" applyFill="1" applyAlignment="1" applyProtection="1">
      <alignment horizontal="left"/>
    </xf>
    <xf numFmtId="0" fontId="3" fillId="3" borderId="0" xfId="0" quotePrefix="1" applyFont="1" applyFill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3" fillId="3" borderId="0" xfId="0" quotePrefix="1" applyFont="1" applyFill="1" applyProtection="1"/>
    <xf numFmtId="0" fontId="3" fillId="3" borderId="0" xfId="0" applyFont="1" applyFill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4" borderId="0" xfId="0" applyFont="1" applyFill="1" applyProtection="1"/>
    <xf numFmtId="0" fontId="7" fillId="0" borderId="4" xfId="0" applyFont="1" applyFill="1" applyBorder="1" applyAlignment="1" applyProtection="1">
      <alignment horizontal="center" vertical="top" textRotation="90" wrapText="1"/>
      <protection locked="0"/>
    </xf>
    <xf numFmtId="0" fontId="3" fillId="0" borderId="4" xfId="0" applyFont="1" applyFill="1" applyBorder="1" applyAlignment="1" applyProtection="1">
      <alignment horizontal="center" vertical="top" textRotation="90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textRotation="90" wrapText="1"/>
      <protection locked="0"/>
    </xf>
    <xf numFmtId="0" fontId="3" fillId="3" borderId="6" xfId="0" applyFont="1" applyFill="1" applyBorder="1" applyAlignment="1" applyProtection="1">
      <alignment horizontal="center" vertical="center" textRotation="90" wrapText="1"/>
      <protection locked="0"/>
    </xf>
    <xf numFmtId="0" fontId="3" fillId="0" borderId="6" xfId="0" applyFont="1" applyFill="1" applyBorder="1" applyAlignment="1" applyProtection="1">
      <alignment horizontal="center" vertical="center" textRotation="90" wrapText="1"/>
      <protection locked="0"/>
    </xf>
    <xf numFmtId="0" fontId="3" fillId="3" borderId="6" xfId="0" applyFont="1" applyFill="1" applyBorder="1" applyAlignment="1" applyProtection="1">
      <alignment horizontal="center" vertical="center" textRotation="90"/>
      <protection locked="0"/>
    </xf>
    <xf numFmtId="0" fontId="3" fillId="0" borderId="6" xfId="0" applyFont="1" applyFill="1" applyBorder="1" applyAlignment="1" applyProtection="1">
      <alignment horizontal="center" vertical="center" textRotation="90"/>
      <protection locked="0"/>
    </xf>
    <xf numFmtId="0" fontId="3" fillId="5" borderId="6" xfId="0" applyFont="1" applyFill="1" applyBorder="1" applyAlignment="1" applyProtection="1">
      <alignment horizontal="center" vertical="center" textRotation="90"/>
      <protection locked="0"/>
    </xf>
    <xf numFmtId="0" fontId="3" fillId="3" borderId="7" xfId="0" applyFont="1" applyFill="1" applyBorder="1" applyAlignment="1" applyProtection="1">
      <alignment horizontal="center" vertical="center" textRotation="90"/>
      <protection locked="0"/>
    </xf>
    <xf numFmtId="0" fontId="3" fillId="0" borderId="7" xfId="0" applyFont="1" applyFill="1" applyBorder="1" applyAlignment="1" applyProtection="1">
      <alignment horizontal="center" vertical="center" textRotation="90"/>
      <protection locked="0"/>
    </xf>
    <xf numFmtId="0" fontId="3" fillId="0" borderId="7" xfId="0" applyFont="1" applyFill="1" applyBorder="1" applyAlignment="1" applyProtection="1">
      <alignment horizontal="center" vertical="top" textRotation="90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textRotation="90"/>
      <protection locked="0"/>
    </xf>
    <xf numFmtId="0" fontId="3" fillId="0" borderId="6" xfId="0" quotePrefix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Protection="1"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Protection="1"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Alignment="1" applyProtection="1">
      <alignment horizontal="left"/>
    </xf>
    <xf numFmtId="0" fontId="3" fillId="2" borderId="0" xfId="0" applyFont="1" applyFill="1" applyProtection="1"/>
    <xf numFmtId="0" fontId="3" fillId="2" borderId="0" xfId="0" quotePrefix="1" applyFont="1" applyFill="1" applyProtection="1"/>
    <xf numFmtId="0" fontId="3" fillId="2" borderId="0" xfId="0" quotePrefix="1" applyFont="1" applyFill="1" applyBorder="1" applyProtection="1"/>
    <xf numFmtId="0" fontId="3" fillId="2" borderId="6" xfId="0" quotePrefix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quotePrefix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10" borderId="0" xfId="0" applyFont="1" applyFill="1" applyProtection="1">
      <protection locked="0"/>
    </xf>
    <xf numFmtId="0" fontId="3" fillId="6" borderId="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11" borderId="6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  <xf numFmtId="0" fontId="3" fillId="12" borderId="6" xfId="0" applyFont="1" applyFill="1" applyBorder="1" applyAlignment="1" applyProtection="1">
      <alignment horizontal="center" vertical="center"/>
      <protection locked="0"/>
    </xf>
    <xf numFmtId="0" fontId="3" fillId="13" borderId="6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Protection="1"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9" fillId="13" borderId="6" xfId="0" applyFont="1" applyFill="1" applyBorder="1" applyProtection="1">
      <protection locked="0"/>
    </xf>
    <xf numFmtId="0" fontId="3" fillId="11" borderId="0" xfId="0" applyFont="1" applyFill="1" applyBorder="1" applyProtection="1">
      <protection locked="0"/>
    </xf>
    <xf numFmtId="0" fontId="10" fillId="8" borderId="6" xfId="0" applyFont="1" applyFill="1" applyBorder="1" applyAlignment="1" applyProtection="1">
      <alignment horizontal="center" vertical="center"/>
      <protection locked="0"/>
    </xf>
    <xf numFmtId="0" fontId="0" fillId="13" borderId="6" xfId="0" applyFont="1" applyFill="1" applyBorder="1" applyProtection="1">
      <protection locked="0"/>
    </xf>
    <xf numFmtId="0" fontId="0" fillId="13" borderId="6" xfId="0" applyFill="1" applyBorder="1" applyProtection="1">
      <protection locked="0"/>
    </xf>
    <xf numFmtId="0" fontId="11" fillId="13" borderId="6" xfId="0" applyFont="1" applyFill="1" applyBorder="1" applyProtection="1">
      <protection locked="0"/>
    </xf>
    <xf numFmtId="0" fontId="0" fillId="14" borderId="6" xfId="0" applyFill="1" applyBorder="1" applyProtection="1">
      <protection locked="0"/>
    </xf>
    <xf numFmtId="0" fontId="12" fillId="11" borderId="6" xfId="0" applyFont="1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15" borderId="6" xfId="0" applyFill="1" applyBorder="1" applyProtection="1">
      <protection locked="0"/>
    </xf>
    <xf numFmtId="0" fontId="13" fillId="0" borderId="0" xfId="0" applyFont="1"/>
    <xf numFmtId="0" fontId="3" fillId="0" borderId="9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3" fillId="11" borderId="0" xfId="0" applyFont="1" applyFill="1" applyBorder="1"/>
    <xf numFmtId="0" fontId="3" fillId="11" borderId="6" xfId="0" applyFont="1" applyFill="1" applyBorder="1"/>
    <xf numFmtId="0" fontId="3" fillId="11" borderId="11" xfId="0" applyFont="1" applyFill="1" applyBorder="1"/>
    <xf numFmtId="0" fontId="3" fillId="12" borderId="11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6" xfId="0" applyFont="1" applyFill="1" applyBorder="1" applyProtection="1">
      <protection locked="0"/>
    </xf>
    <xf numFmtId="1" fontId="1" fillId="0" borderId="6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Protection="1"/>
    <xf numFmtId="0" fontId="3" fillId="0" borderId="0" xfId="0" quotePrefix="1" applyFont="1" applyFill="1" applyAlignment="1" applyProtection="1">
      <alignment horizontal="center"/>
    </xf>
    <xf numFmtId="0" fontId="3" fillId="11" borderId="0" xfId="0" applyFont="1" applyFill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  <protection locked="0"/>
    </xf>
    <xf numFmtId="0" fontId="3" fillId="0" borderId="0" xfId="0" quotePrefix="1" applyFont="1" applyFill="1" applyProtection="1"/>
    <xf numFmtId="0" fontId="2" fillId="16" borderId="0" xfId="0" applyFont="1" applyFill="1" applyAlignment="1" applyProtection="1">
      <alignment horizontal="center"/>
    </xf>
    <xf numFmtId="0" fontId="2" fillId="16" borderId="0" xfId="0" applyFont="1" applyFill="1" applyProtection="1"/>
    <xf numFmtId="0" fontId="3" fillId="16" borderId="0" xfId="0" applyFont="1" applyFill="1" applyAlignment="1" applyProtection="1">
      <alignment horizontal="center"/>
    </xf>
    <xf numFmtId="0" fontId="3" fillId="16" borderId="0" xfId="0" applyFont="1" applyFill="1" applyProtection="1"/>
    <xf numFmtId="0" fontId="3" fillId="0" borderId="0" xfId="0" quotePrefix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textRotation="90"/>
    </xf>
    <xf numFmtId="0" fontId="15" fillId="0" borderId="0" xfId="0" applyFont="1" applyFill="1" applyAlignment="1" applyProtection="1">
      <alignment horizontal="center"/>
      <protection locked="0"/>
    </xf>
    <xf numFmtId="0" fontId="3" fillId="17" borderId="0" xfId="0" applyFont="1" applyFill="1" applyProtection="1">
      <protection locked="0"/>
    </xf>
    <xf numFmtId="0" fontId="2" fillId="17" borderId="0" xfId="0" applyFont="1" applyFill="1" applyProtection="1"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" fillId="17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141"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strike val="0"/>
        <condense val="0"/>
        <extend val="0"/>
        <color auto="1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strike val="0"/>
        <condense val="0"/>
        <extend val="0"/>
        <color auto="1"/>
      </font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atta%20Race%20Card%20and%20Draw%20Info-CDR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Points"/>
      <sheetName val="FindAthleteRaces"/>
      <sheetName val="Schedule"/>
      <sheetName val="Entries"/>
      <sheetName val="PadTracInfo"/>
      <sheetName val="DrawDay1"/>
      <sheetName val="DrawDay2"/>
      <sheetName val="MedalLabels"/>
      <sheetName val="DrawDay3"/>
      <sheetName val="BoatsPerEvent"/>
      <sheetName val="Clubs"/>
      <sheetName val="PointsClubTop3"/>
      <sheetName val="PointsClubTop5"/>
      <sheetName val="LxCre8OneFinalFromHtAuto"/>
      <sheetName val="LxCre8OneFinalFrom2HtAuto"/>
      <sheetName val="LxCre8OneFinalFrom3HtAuto"/>
      <sheetName val="L6Cre8OneFinalFrom3HtAuto"/>
      <sheetName val="L10Cre8OneFinalFrom3HtAuto"/>
      <sheetName val="L10Cre8OneFinalFrom2HtAuto"/>
      <sheetName val="L6Cre8OneFinalFrom2HtAuto"/>
      <sheetName val="L10Cre8OneFinalFrom2HtManual"/>
      <sheetName val="LxCre8DrawDirectFinal"/>
      <sheetName val="L10Cre8DrawDirectFinal"/>
      <sheetName val="L10Cre8DrawDirectFinalOneCrew"/>
      <sheetName val="L10Cre8DrawDirectFinalTwoCrew"/>
      <sheetName val="L10Cre8DrawDirectFinalFourCrew"/>
      <sheetName val="L6Cre8DrawDirectFinal"/>
      <sheetName val="L6Cre8DrawDirectFinalOneCrew"/>
      <sheetName val="L6Cre8DrawDirectFinalTwoCrew"/>
      <sheetName val="L6Cre8DrawDirectFinalFourCrew"/>
      <sheetName val="LxCre8Draw2Ht"/>
      <sheetName val="L10Cre8Draw2Ht"/>
      <sheetName val="L10Cre8Draw2HtOneCrew"/>
      <sheetName val="L10Cre8Draw2HtTwoCrew"/>
      <sheetName val="L10Cre8Draw2HtFourCrew"/>
      <sheetName val="L6Cre8Draw2HtFourCrew"/>
      <sheetName val="L6Cre8Draw2Ht"/>
      <sheetName val="L6Cre8Draw2HtOneCrew"/>
      <sheetName val="L6Cre8Draw2HtTwoCrew"/>
      <sheetName val="LxCre8Draw3Ht"/>
      <sheetName val="L6Cre8Draw3Ht"/>
      <sheetName val="L6Cre8Draw3HtOneCrew"/>
      <sheetName val="L6Cre8Draw3HtTwoCrew"/>
      <sheetName val="L10Cre8Draw3Ht"/>
      <sheetName val="L10Cre8Draw3HtOneCrew"/>
      <sheetName val="L10Cre8Draw3HtTwoCrew"/>
      <sheetName val="L10Cre8Draw3HtFourCrew"/>
      <sheetName val="L10Cre8Draw3HtManual"/>
      <sheetName val="FindAthleteRacesOLD"/>
      <sheetName val="Create4CrewBoat"/>
      <sheetName val="Create2CrewBoat"/>
      <sheetName val="L10Cre8Draw2HtManual"/>
      <sheetName val="L10Cre8SemiFinalsFrom3HtICF"/>
      <sheetName val="Sample"/>
      <sheetName val="TempInfo"/>
      <sheetName val="L10Cre8DrawForDirectFinalManual"/>
      <sheetName val="L9Cre8TwoFinalsFrom2HtManual"/>
      <sheetName val="L6Cre8Draw3HtManual"/>
      <sheetName val="L6Cre8OneFinalFrom2HtManual"/>
      <sheetName val="L6Cre8TwoFinalsFrom2HtTimeManua"/>
      <sheetName val="L6Cre8TwoFinalsFrom2HtTopManual"/>
      <sheetName val="L4Cre8TwoSemiFrom4Ht"/>
      <sheetName val="8RaceRulePlanned"/>
      <sheetName val="CreateDrawLongDistance"/>
      <sheetName val="CreateDrawSelectAthletes"/>
      <sheetName val="L6Cre8Draw3HtFourCrew"/>
      <sheetName val="8RaceRuleActual"/>
      <sheetName val="L10Cre8ThreeFinalsFrom3HtTop"/>
      <sheetName val="L10Cre8OneFinalFrom3HtManual"/>
      <sheetName val="L10Cre8TwoFinalsFrom2HtManual"/>
      <sheetName val="L6Cre8OneFinalFrom3HtManual"/>
      <sheetName val="Attendance"/>
      <sheetName val="MedalEstimates"/>
      <sheetName val="WarCanoe"/>
      <sheetName val="PlacingsByClub"/>
      <sheetName val="PointsByAthlete"/>
      <sheetName val="ChangeLog"/>
    </sheetNames>
    <sheetDataSet>
      <sheetData sheetId="0">
        <row r="8">
          <cell r="B8" t="str">
            <v>West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G2" t="str">
            <v>Gavin Jaeger-Freeborn</v>
          </cell>
          <cell r="H2">
            <v>2070029</v>
          </cell>
        </row>
        <row r="3">
          <cell r="G3" t="str">
            <v>Brady Garcia</v>
          </cell>
          <cell r="H3">
            <v>2080202</v>
          </cell>
        </row>
        <row r="4">
          <cell r="G4" t="str">
            <v>Trinity Tratch</v>
          </cell>
          <cell r="H4">
            <v>2150058</v>
          </cell>
        </row>
        <row r="5">
          <cell r="G5" t="str">
            <v>Aiden Winsor</v>
          </cell>
          <cell r="H5">
            <v>2150316</v>
          </cell>
        </row>
        <row r="6">
          <cell r="G6" t="str">
            <v>Seren Hampshire</v>
          </cell>
          <cell r="H6">
            <v>2150322</v>
          </cell>
        </row>
        <row r="7">
          <cell r="G7" t="str">
            <v>Miranda Rogers</v>
          </cell>
          <cell r="H7">
            <v>2160045</v>
          </cell>
        </row>
        <row r="8">
          <cell r="G8" t="str">
            <v>Abigail Van Dermerwe</v>
          </cell>
          <cell r="H8">
            <v>2170016</v>
          </cell>
        </row>
        <row r="9">
          <cell r="G9" t="str">
            <v>Julia Demchuk</v>
          </cell>
          <cell r="H9">
            <v>2180022</v>
          </cell>
        </row>
        <row r="10">
          <cell r="G10" t="str">
            <v>Jarret Kenke</v>
          </cell>
          <cell r="H10">
            <v>2120001</v>
          </cell>
        </row>
        <row r="11">
          <cell r="G11" t="str">
            <v>Daniel McCullough</v>
          </cell>
          <cell r="H11">
            <v>2120002</v>
          </cell>
        </row>
        <row r="12">
          <cell r="G12" t="str">
            <v>Bev Anderson</v>
          </cell>
          <cell r="H12">
            <v>2030001</v>
          </cell>
        </row>
        <row r="13">
          <cell r="G13" t="str">
            <v>Don Anderson</v>
          </cell>
          <cell r="H13">
            <v>2030002</v>
          </cell>
        </row>
        <row r="14">
          <cell r="G14" t="str">
            <v>Christopher Laplante</v>
          </cell>
          <cell r="H14">
            <v>2040025</v>
          </cell>
        </row>
        <row r="15">
          <cell r="G15" t="str">
            <v>Alexis Laplante</v>
          </cell>
          <cell r="H15">
            <v>2040075</v>
          </cell>
        </row>
        <row r="16">
          <cell r="G16" t="str">
            <v>Alyssa Kohl</v>
          </cell>
          <cell r="H16">
            <v>2050060</v>
          </cell>
        </row>
        <row r="17">
          <cell r="G17" t="str">
            <v>Simon Chambers Crease</v>
          </cell>
          <cell r="H17">
            <v>2090104</v>
          </cell>
        </row>
        <row r="18">
          <cell r="G18" t="str">
            <v>James Hill</v>
          </cell>
          <cell r="H18">
            <v>2180016</v>
          </cell>
        </row>
        <row r="19">
          <cell r="G19" t="str">
            <v>Karen Rose</v>
          </cell>
          <cell r="H19">
            <v>2180017</v>
          </cell>
        </row>
        <row r="20">
          <cell r="G20" t="str">
            <v>Lucas Lys</v>
          </cell>
          <cell r="H20">
            <v>2180018</v>
          </cell>
        </row>
        <row r="21">
          <cell r="G21" t="str">
            <v>Karma Pechey</v>
          </cell>
          <cell r="H21">
            <v>2180019</v>
          </cell>
        </row>
        <row r="22">
          <cell r="G22" t="str">
            <v>Teresa Untereiner</v>
          </cell>
          <cell r="H22">
            <v>2180020</v>
          </cell>
        </row>
        <row r="23">
          <cell r="G23" t="str">
            <v>Michaelle Leigh</v>
          </cell>
          <cell r="H23">
            <v>2180021</v>
          </cell>
        </row>
        <row r="24">
          <cell r="G24" t="str">
            <v>Amelia Dorion</v>
          </cell>
          <cell r="H24">
            <v>2180010</v>
          </cell>
        </row>
        <row r="25">
          <cell r="G25" t="str">
            <v>Damian Knourek</v>
          </cell>
          <cell r="H25">
            <v>2180011</v>
          </cell>
        </row>
        <row r="26">
          <cell r="G26" t="str">
            <v>Aliyah Ewaniuk</v>
          </cell>
          <cell r="H26">
            <v>2180012</v>
          </cell>
        </row>
        <row r="27">
          <cell r="G27" t="str">
            <v>Kira Ewaniuk</v>
          </cell>
          <cell r="H27">
            <v>2180013</v>
          </cell>
        </row>
        <row r="28">
          <cell r="G28" t="str">
            <v>Sierra Wirth</v>
          </cell>
          <cell r="H28">
            <v>2180014</v>
          </cell>
        </row>
        <row r="29">
          <cell r="G29" t="str">
            <v>Zachary Hill</v>
          </cell>
          <cell r="H29">
            <v>2180015</v>
          </cell>
        </row>
        <row r="30">
          <cell r="G30" t="str">
            <v>Robin Roy-Vezina</v>
          </cell>
          <cell r="H30">
            <v>2180004</v>
          </cell>
        </row>
        <row r="31">
          <cell r="G31" t="str">
            <v>Jennifer Holtslander</v>
          </cell>
          <cell r="H31">
            <v>2180005</v>
          </cell>
        </row>
        <row r="32">
          <cell r="G32" t="str">
            <v>Arlene Macallister</v>
          </cell>
          <cell r="H32">
            <v>2180006</v>
          </cell>
        </row>
        <row r="33">
          <cell r="G33" t="str">
            <v>Jayden Hingley</v>
          </cell>
          <cell r="H33">
            <v>2180007</v>
          </cell>
        </row>
        <row r="34">
          <cell r="G34" t="str">
            <v>Parker Brunskill</v>
          </cell>
          <cell r="H34">
            <v>2180008</v>
          </cell>
        </row>
        <row r="35">
          <cell r="G35" t="str">
            <v>Owen Miller</v>
          </cell>
          <cell r="H35">
            <v>2180009</v>
          </cell>
        </row>
        <row r="36">
          <cell r="G36" t="str">
            <v>Eli LaHaye</v>
          </cell>
          <cell r="H36">
            <v>2160003</v>
          </cell>
        </row>
        <row r="37">
          <cell r="G37" t="str">
            <v>Megan Black</v>
          </cell>
          <cell r="H37">
            <v>2160006</v>
          </cell>
        </row>
        <row r="38">
          <cell r="G38" t="str">
            <v>Emmett Patterson</v>
          </cell>
          <cell r="H38">
            <v>2170002</v>
          </cell>
        </row>
        <row r="39">
          <cell r="G39" t="str">
            <v>Aurora Halsall</v>
          </cell>
          <cell r="H39">
            <v>2180001</v>
          </cell>
        </row>
        <row r="40">
          <cell r="G40" t="str">
            <v>Constatine Araos</v>
          </cell>
          <cell r="H40">
            <v>2180002</v>
          </cell>
        </row>
        <row r="41">
          <cell r="G41" t="str">
            <v>Anezka Popovski Kolaceke</v>
          </cell>
          <cell r="H41">
            <v>2180003</v>
          </cell>
        </row>
        <row r="42">
          <cell r="G42" t="str">
            <v>Nicholas LaHaye</v>
          </cell>
          <cell r="H42">
            <v>2150008</v>
          </cell>
        </row>
        <row r="43">
          <cell r="G43" t="str">
            <v>Elizabeth Tomczak</v>
          </cell>
          <cell r="H43">
            <v>2150015</v>
          </cell>
        </row>
        <row r="44">
          <cell r="G44" t="str">
            <v>Grace Neiser</v>
          </cell>
          <cell r="H44">
            <v>2150017</v>
          </cell>
        </row>
        <row r="45">
          <cell r="G45" t="str">
            <v>Zoe Neiser</v>
          </cell>
          <cell r="H45">
            <v>2150018</v>
          </cell>
        </row>
        <row r="46">
          <cell r="G46" t="str">
            <v>Zoe Mortin</v>
          </cell>
          <cell r="H46">
            <v>2150041</v>
          </cell>
        </row>
        <row r="47">
          <cell r="G47" t="str">
            <v>Kyle Jackson</v>
          </cell>
          <cell r="H47">
            <v>2150213</v>
          </cell>
        </row>
        <row r="48">
          <cell r="G48" t="str">
            <v>Mattea Patterson</v>
          </cell>
          <cell r="H48">
            <v>2130034</v>
          </cell>
        </row>
        <row r="49">
          <cell r="G49" t="str">
            <v>McKenzie Millar</v>
          </cell>
          <cell r="H49">
            <v>2140041</v>
          </cell>
        </row>
        <row r="50">
          <cell r="G50" t="str">
            <v>Ethan Black</v>
          </cell>
          <cell r="H50">
            <v>2140046</v>
          </cell>
        </row>
        <row r="51">
          <cell r="G51" t="str">
            <v>Finn Grahame-King</v>
          </cell>
          <cell r="H51">
            <v>2140048</v>
          </cell>
        </row>
        <row r="52">
          <cell r="G52" t="str">
            <v>Robin Kendall</v>
          </cell>
          <cell r="H52">
            <v>2150005</v>
          </cell>
        </row>
        <row r="53">
          <cell r="G53" t="str">
            <v>Tomas Patterson</v>
          </cell>
          <cell r="H53">
            <v>2150006</v>
          </cell>
        </row>
        <row r="54">
          <cell r="G54" t="str">
            <v>Lauren Thies</v>
          </cell>
          <cell r="H54">
            <v>2110103</v>
          </cell>
        </row>
        <row r="55">
          <cell r="G55" t="str">
            <v>Daryle Kalafut</v>
          </cell>
          <cell r="H55">
            <v>2130015</v>
          </cell>
        </row>
        <row r="56">
          <cell r="G56" t="str">
            <v>Aidan Dagenais</v>
          </cell>
          <cell r="H56">
            <v>2130022</v>
          </cell>
        </row>
        <row r="57">
          <cell r="G57" t="str">
            <v>Jamie Munro</v>
          </cell>
          <cell r="H57">
            <v>2130023</v>
          </cell>
        </row>
        <row r="58">
          <cell r="G58" t="str">
            <v>Colin Rieger</v>
          </cell>
          <cell r="H58">
            <v>2130028</v>
          </cell>
        </row>
        <row r="59">
          <cell r="G59" t="str">
            <v>Sarah Black</v>
          </cell>
          <cell r="H59">
            <v>2130030</v>
          </cell>
        </row>
        <row r="60">
          <cell r="G60" t="str">
            <v>Bob Kary</v>
          </cell>
          <cell r="H60">
            <v>2090123</v>
          </cell>
        </row>
        <row r="61">
          <cell r="G61" t="str">
            <v>Tea Anaka</v>
          </cell>
          <cell r="H61">
            <v>2100160</v>
          </cell>
        </row>
        <row r="62">
          <cell r="G62" t="str">
            <v>Nathan Mortin</v>
          </cell>
          <cell r="H62">
            <v>2100212</v>
          </cell>
        </row>
        <row r="63">
          <cell r="G63" t="str">
            <v>Ron Brice</v>
          </cell>
          <cell r="H63">
            <v>2100221</v>
          </cell>
        </row>
        <row r="64">
          <cell r="G64" t="str">
            <v>Emma Donovan</v>
          </cell>
          <cell r="H64">
            <v>2110094</v>
          </cell>
        </row>
        <row r="65">
          <cell r="G65" t="str">
            <v>Christian Patterson</v>
          </cell>
          <cell r="H65">
            <v>2110100</v>
          </cell>
        </row>
        <row r="66">
          <cell r="G66" t="str">
            <v>Nadya Crossman-serb</v>
          </cell>
          <cell r="H66">
            <v>2110076</v>
          </cell>
        </row>
        <row r="67">
          <cell r="G67" t="str">
            <v>James Lavallee</v>
          </cell>
          <cell r="H67">
            <v>2110086</v>
          </cell>
        </row>
        <row r="68">
          <cell r="G68" t="str">
            <v>Emma Mitchell</v>
          </cell>
          <cell r="H68">
            <v>2120033</v>
          </cell>
        </row>
        <row r="69">
          <cell r="G69" t="str">
            <v>Maddy Mitchell</v>
          </cell>
          <cell r="H69">
            <v>2130039</v>
          </cell>
        </row>
        <row r="70">
          <cell r="G70" t="str">
            <v>Sacha Skirzyk</v>
          </cell>
          <cell r="H70">
            <v>2170012</v>
          </cell>
        </row>
      </sheetData>
      <sheetData sheetId="6">
        <row r="5">
          <cell r="AW5" t="str">
            <v/>
          </cell>
          <cell r="AX5" t="str">
            <v/>
          </cell>
        </row>
        <row r="6">
          <cell r="AV6" t="str">
            <v xml:space="preserve">   </v>
          </cell>
          <cell r="AW6" t="str">
            <v/>
          </cell>
          <cell r="AX6" t="str">
            <v/>
          </cell>
        </row>
        <row r="7">
          <cell r="AV7" t="str">
            <v/>
          </cell>
          <cell r="AW7">
            <v>0</v>
          </cell>
          <cell r="AX7" t="str">
            <v/>
          </cell>
        </row>
        <row r="8">
          <cell r="AV8" t="str">
            <v/>
          </cell>
          <cell r="AW8">
            <v>0</v>
          </cell>
          <cell r="AX8" t="str">
            <v/>
          </cell>
        </row>
        <row r="9">
          <cell r="AV9" t="str">
            <v/>
          </cell>
          <cell r="AW9">
            <v>0</v>
          </cell>
          <cell r="AX9" t="str">
            <v/>
          </cell>
        </row>
        <row r="10">
          <cell r="AV10" t="str">
            <v/>
          </cell>
          <cell r="AW10">
            <v>0</v>
          </cell>
          <cell r="AX10" t="str">
            <v/>
          </cell>
        </row>
        <row r="11">
          <cell r="AV11" t="str">
            <v/>
          </cell>
          <cell r="AW11">
            <v>0</v>
          </cell>
          <cell r="AX11" t="str">
            <v/>
          </cell>
        </row>
        <row r="12">
          <cell r="AV12" t="str">
            <v/>
          </cell>
          <cell r="AW12">
            <v>0</v>
          </cell>
          <cell r="AX12" t="str">
            <v/>
          </cell>
        </row>
        <row r="13">
          <cell r="AV13" t="str">
            <v/>
          </cell>
          <cell r="AW13">
            <v>0</v>
          </cell>
          <cell r="AX13" t="str">
            <v/>
          </cell>
        </row>
        <row r="14">
          <cell r="AV14" t="str">
            <v/>
          </cell>
          <cell r="AW14">
            <v>0</v>
          </cell>
          <cell r="AX14" t="str">
            <v/>
          </cell>
        </row>
        <row r="15">
          <cell r="AV15" t="str">
            <v/>
          </cell>
          <cell r="AW15">
            <v>0</v>
          </cell>
          <cell r="AX15" t="str">
            <v/>
          </cell>
        </row>
        <row r="16">
          <cell r="AV16" t="str">
            <v/>
          </cell>
          <cell r="AW16">
            <v>0</v>
          </cell>
          <cell r="AX16" t="str">
            <v/>
          </cell>
        </row>
        <row r="17">
          <cell r="AV17" t="str">
            <v/>
          </cell>
          <cell r="AW17" t="str">
            <v/>
          </cell>
          <cell r="AX17" t="str">
            <v/>
          </cell>
        </row>
        <row r="18">
          <cell r="AV18" t="str">
            <v xml:space="preserve">   </v>
          </cell>
          <cell r="AW18" t="str">
            <v/>
          </cell>
          <cell r="AX18" t="str">
            <v/>
          </cell>
        </row>
        <row r="19">
          <cell r="AV19" t="str">
            <v xml:space="preserve">   </v>
          </cell>
          <cell r="AW19" t="str">
            <v/>
          </cell>
          <cell r="AX19" t="str">
            <v/>
          </cell>
        </row>
        <row r="20">
          <cell r="AV20" t="str">
            <v/>
          </cell>
          <cell r="AW20">
            <v>0</v>
          </cell>
          <cell r="AX20" t="str">
            <v/>
          </cell>
        </row>
        <row r="21">
          <cell r="AV21" t="str">
            <v/>
          </cell>
          <cell r="AW21">
            <v>0</v>
          </cell>
          <cell r="AX21" t="str">
            <v/>
          </cell>
        </row>
        <row r="22">
          <cell r="AV22" t="str">
            <v/>
          </cell>
          <cell r="AW22">
            <v>0</v>
          </cell>
          <cell r="AX22" t="str">
            <v/>
          </cell>
        </row>
        <row r="23">
          <cell r="AV23" t="str">
            <v/>
          </cell>
          <cell r="AW23">
            <v>0</v>
          </cell>
          <cell r="AX23" t="str">
            <v/>
          </cell>
        </row>
        <row r="24">
          <cell r="AV24" t="str">
            <v/>
          </cell>
          <cell r="AW24">
            <v>0</v>
          </cell>
          <cell r="AX24" t="str">
            <v/>
          </cell>
        </row>
        <row r="25">
          <cell r="AV25" t="str">
            <v/>
          </cell>
          <cell r="AW25">
            <v>0</v>
          </cell>
          <cell r="AX25" t="str">
            <v/>
          </cell>
        </row>
        <row r="26">
          <cell r="AV26" t="str">
            <v/>
          </cell>
          <cell r="AW26">
            <v>0</v>
          </cell>
          <cell r="AX26" t="str">
            <v/>
          </cell>
        </row>
        <row r="27">
          <cell r="AV27" t="str">
            <v/>
          </cell>
          <cell r="AW27">
            <v>0</v>
          </cell>
          <cell r="AX27" t="str">
            <v/>
          </cell>
        </row>
        <row r="28">
          <cell r="AV28" t="str">
            <v/>
          </cell>
          <cell r="AW28">
            <v>0</v>
          </cell>
          <cell r="AX28" t="str">
            <v/>
          </cell>
        </row>
        <row r="29">
          <cell r="AV29" t="str">
            <v/>
          </cell>
          <cell r="AW29">
            <v>0</v>
          </cell>
          <cell r="AX29" t="str">
            <v/>
          </cell>
        </row>
        <row r="30">
          <cell r="AV30" t="str">
            <v/>
          </cell>
          <cell r="AW30" t="str">
            <v/>
          </cell>
          <cell r="AX30" t="str">
            <v/>
          </cell>
        </row>
        <row r="31">
          <cell r="AV31" t="str">
            <v xml:space="preserve">   </v>
          </cell>
          <cell r="AW31" t="str">
            <v/>
          </cell>
          <cell r="AX31" t="str">
            <v/>
          </cell>
        </row>
        <row r="32">
          <cell r="AV32" t="str">
            <v xml:space="preserve">   </v>
          </cell>
          <cell r="AW32" t="str">
            <v/>
          </cell>
          <cell r="AX32" t="str">
            <v/>
          </cell>
        </row>
        <row r="33">
          <cell r="AV33" t="str">
            <v/>
          </cell>
          <cell r="AW33">
            <v>0</v>
          </cell>
          <cell r="AX33" t="str">
            <v/>
          </cell>
        </row>
        <row r="34">
          <cell r="AV34" t="str">
            <v/>
          </cell>
          <cell r="AW34">
            <v>0</v>
          </cell>
          <cell r="AX34" t="str">
            <v/>
          </cell>
        </row>
        <row r="35">
          <cell r="AV35" t="str">
            <v/>
          </cell>
          <cell r="AW35">
            <v>0</v>
          </cell>
          <cell r="AX35" t="str">
            <v/>
          </cell>
        </row>
        <row r="36">
          <cell r="AV36" t="str">
            <v/>
          </cell>
          <cell r="AW36">
            <v>0</v>
          </cell>
          <cell r="AX36" t="str">
            <v/>
          </cell>
        </row>
        <row r="37">
          <cell r="AV37" t="str">
            <v/>
          </cell>
          <cell r="AW37">
            <v>0</v>
          </cell>
          <cell r="AX37" t="str">
            <v/>
          </cell>
        </row>
        <row r="38">
          <cell r="AV38" t="str">
            <v/>
          </cell>
          <cell r="AW38">
            <v>0</v>
          </cell>
          <cell r="AX38" t="str">
            <v/>
          </cell>
        </row>
        <row r="39">
          <cell r="AV39" t="str">
            <v/>
          </cell>
          <cell r="AW39">
            <v>0</v>
          </cell>
          <cell r="AX39" t="str">
            <v/>
          </cell>
        </row>
        <row r="40">
          <cell r="AV40" t="str">
            <v/>
          </cell>
          <cell r="AW40">
            <v>0</v>
          </cell>
          <cell r="AX40" t="str">
            <v/>
          </cell>
        </row>
        <row r="41">
          <cell r="AV41" t="str">
            <v/>
          </cell>
          <cell r="AW41">
            <v>0</v>
          </cell>
          <cell r="AX41" t="str">
            <v/>
          </cell>
        </row>
        <row r="42">
          <cell r="AV42" t="str">
            <v/>
          </cell>
          <cell r="AW42">
            <v>0</v>
          </cell>
          <cell r="AX42" t="str">
            <v/>
          </cell>
        </row>
        <row r="43">
          <cell r="AV43" t="str">
            <v/>
          </cell>
          <cell r="AW43" t="str">
            <v/>
          </cell>
          <cell r="AX43" t="str">
            <v/>
          </cell>
        </row>
        <row r="44">
          <cell r="AV44" t="str">
            <v xml:space="preserve">   </v>
          </cell>
          <cell r="AW44" t="str">
            <v/>
          </cell>
          <cell r="AX44" t="str">
            <v/>
          </cell>
        </row>
        <row r="45">
          <cell r="AV45" t="str">
            <v xml:space="preserve">   </v>
          </cell>
          <cell r="AW45" t="str">
            <v/>
          </cell>
          <cell r="AX45" t="str">
            <v/>
          </cell>
        </row>
        <row r="46">
          <cell r="AV46" t="str">
            <v/>
          </cell>
          <cell r="AW46">
            <v>0</v>
          </cell>
          <cell r="AX46" t="str">
            <v/>
          </cell>
        </row>
        <row r="47">
          <cell r="AV47" t="str">
            <v/>
          </cell>
          <cell r="AW47">
            <v>0</v>
          </cell>
          <cell r="AX47" t="str">
            <v/>
          </cell>
        </row>
        <row r="48">
          <cell r="AV48" t="str">
            <v/>
          </cell>
          <cell r="AW48">
            <v>0</v>
          </cell>
          <cell r="AX48" t="str">
            <v/>
          </cell>
        </row>
        <row r="49">
          <cell r="AV49" t="str">
            <v/>
          </cell>
          <cell r="AW49">
            <v>0</v>
          </cell>
          <cell r="AX49" t="str">
            <v/>
          </cell>
        </row>
        <row r="50">
          <cell r="AV50" t="str">
            <v/>
          </cell>
          <cell r="AW50">
            <v>0</v>
          </cell>
          <cell r="AX50" t="str">
            <v/>
          </cell>
        </row>
        <row r="51">
          <cell r="AV51" t="str">
            <v/>
          </cell>
          <cell r="AW51">
            <v>0</v>
          </cell>
          <cell r="AX51" t="str">
            <v/>
          </cell>
        </row>
        <row r="52">
          <cell r="AV52" t="str">
            <v/>
          </cell>
          <cell r="AW52">
            <v>0</v>
          </cell>
          <cell r="AX52" t="str">
            <v/>
          </cell>
        </row>
        <row r="53">
          <cell r="AV53" t="str">
            <v/>
          </cell>
          <cell r="AW53">
            <v>0</v>
          </cell>
          <cell r="AX53" t="str">
            <v/>
          </cell>
        </row>
        <row r="54">
          <cell r="AV54" t="str">
            <v/>
          </cell>
          <cell r="AW54">
            <v>0</v>
          </cell>
          <cell r="AX54" t="str">
            <v/>
          </cell>
        </row>
        <row r="55">
          <cell r="AV55" t="str">
            <v/>
          </cell>
          <cell r="AW55">
            <v>0</v>
          </cell>
          <cell r="AX55" t="str">
            <v/>
          </cell>
        </row>
        <row r="56">
          <cell r="AV56" t="str">
            <v/>
          </cell>
          <cell r="AW56" t="str">
            <v/>
          </cell>
          <cell r="AX56" t="str">
            <v/>
          </cell>
        </row>
        <row r="57">
          <cell r="AV57" t="str">
            <v xml:space="preserve">   </v>
          </cell>
          <cell r="AW57" t="str">
            <v/>
          </cell>
          <cell r="AX57" t="str">
            <v/>
          </cell>
        </row>
        <row r="58">
          <cell r="AV58" t="str">
            <v xml:space="preserve">   </v>
          </cell>
          <cell r="AW58" t="str">
            <v/>
          </cell>
          <cell r="AX58" t="str">
            <v/>
          </cell>
        </row>
        <row r="59">
          <cell r="AV59" t="str">
            <v/>
          </cell>
          <cell r="AW59">
            <v>0</v>
          </cell>
          <cell r="AX59" t="str">
            <v/>
          </cell>
        </row>
        <row r="60">
          <cell r="AV60" t="str">
            <v/>
          </cell>
          <cell r="AW60">
            <v>0</v>
          </cell>
          <cell r="AX60" t="str">
            <v/>
          </cell>
        </row>
        <row r="61">
          <cell r="AV61" t="str">
            <v/>
          </cell>
          <cell r="AW61">
            <v>0</v>
          </cell>
          <cell r="AX61" t="str">
            <v/>
          </cell>
        </row>
        <row r="62">
          <cell r="AV62" t="str">
            <v/>
          </cell>
          <cell r="AW62">
            <v>0</v>
          </cell>
          <cell r="AX62" t="str">
            <v/>
          </cell>
        </row>
        <row r="63">
          <cell r="AV63" t="str">
            <v/>
          </cell>
          <cell r="AW63">
            <v>0</v>
          </cell>
          <cell r="AX63" t="str">
            <v/>
          </cell>
        </row>
        <row r="64">
          <cell r="AV64" t="str">
            <v/>
          </cell>
          <cell r="AW64">
            <v>0</v>
          </cell>
          <cell r="AX64" t="str">
            <v/>
          </cell>
        </row>
        <row r="65">
          <cell r="AV65" t="str">
            <v/>
          </cell>
          <cell r="AW65">
            <v>0</v>
          </cell>
          <cell r="AX65" t="str">
            <v/>
          </cell>
        </row>
        <row r="66">
          <cell r="AV66" t="str">
            <v/>
          </cell>
          <cell r="AW66">
            <v>0</v>
          </cell>
          <cell r="AX66" t="str">
            <v/>
          </cell>
        </row>
        <row r="67">
          <cell r="AV67" t="str">
            <v/>
          </cell>
          <cell r="AW67">
            <v>0</v>
          </cell>
          <cell r="AX67" t="str">
            <v/>
          </cell>
        </row>
        <row r="68">
          <cell r="AV68" t="str">
            <v/>
          </cell>
          <cell r="AW68">
            <v>0</v>
          </cell>
          <cell r="AX68" t="str">
            <v/>
          </cell>
        </row>
        <row r="69">
          <cell r="AV69" t="str">
            <v/>
          </cell>
          <cell r="AW69" t="str">
            <v/>
          </cell>
          <cell r="AX69" t="str">
            <v/>
          </cell>
        </row>
        <row r="70">
          <cell r="AV70" t="str">
            <v xml:space="preserve">   </v>
          </cell>
          <cell r="AW70" t="str">
            <v/>
          </cell>
          <cell r="AX70" t="str">
            <v/>
          </cell>
        </row>
        <row r="71">
          <cell r="AV71" t="str">
            <v xml:space="preserve">   </v>
          </cell>
          <cell r="AW71" t="str">
            <v/>
          </cell>
          <cell r="AX71" t="str">
            <v/>
          </cell>
        </row>
        <row r="72">
          <cell r="AV72" t="str">
            <v/>
          </cell>
          <cell r="AW72">
            <v>0</v>
          </cell>
          <cell r="AX72" t="str">
            <v/>
          </cell>
        </row>
        <row r="73">
          <cell r="AV73" t="str">
            <v/>
          </cell>
          <cell r="AW73">
            <v>0</v>
          </cell>
          <cell r="AX73" t="str">
            <v/>
          </cell>
        </row>
        <row r="74">
          <cell r="AV74" t="str">
            <v/>
          </cell>
          <cell r="AW74">
            <v>0</v>
          </cell>
          <cell r="AX74" t="str">
            <v/>
          </cell>
        </row>
        <row r="75">
          <cell r="AV75" t="str">
            <v/>
          </cell>
          <cell r="AW75">
            <v>0</v>
          </cell>
          <cell r="AX75" t="str">
            <v/>
          </cell>
        </row>
        <row r="76">
          <cell r="AV76" t="str">
            <v/>
          </cell>
          <cell r="AW76">
            <v>0</v>
          </cell>
          <cell r="AX76" t="str">
            <v/>
          </cell>
        </row>
        <row r="77">
          <cell r="AV77" t="str">
            <v/>
          </cell>
          <cell r="AW77">
            <v>0</v>
          </cell>
          <cell r="AX77" t="str">
            <v/>
          </cell>
        </row>
        <row r="78">
          <cell r="AV78" t="str">
            <v/>
          </cell>
          <cell r="AW78">
            <v>0</v>
          </cell>
          <cell r="AX78" t="str">
            <v/>
          </cell>
        </row>
        <row r="79">
          <cell r="AV79" t="str">
            <v/>
          </cell>
          <cell r="AW79">
            <v>0</v>
          </cell>
          <cell r="AX79" t="str">
            <v/>
          </cell>
        </row>
        <row r="80">
          <cell r="AV80" t="str">
            <v/>
          </cell>
          <cell r="AW80">
            <v>0</v>
          </cell>
          <cell r="AX80" t="str">
            <v/>
          </cell>
        </row>
        <row r="81">
          <cell r="AV81" t="str">
            <v/>
          </cell>
          <cell r="AW81">
            <v>0</v>
          </cell>
          <cell r="AX81" t="str">
            <v/>
          </cell>
        </row>
        <row r="82">
          <cell r="AV82" t="str">
            <v/>
          </cell>
          <cell r="AW82" t="str">
            <v/>
          </cell>
          <cell r="AX82" t="str">
            <v/>
          </cell>
        </row>
        <row r="83">
          <cell r="AV83" t="str">
            <v xml:space="preserve">   </v>
          </cell>
          <cell r="AW83" t="str">
            <v/>
          </cell>
          <cell r="AX83" t="str">
            <v/>
          </cell>
        </row>
        <row r="84">
          <cell r="AV84" t="str">
            <v xml:space="preserve">   </v>
          </cell>
          <cell r="AW84" t="str">
            <v/>
          </cell>
          <cell r="AX84" t="str">
            <v/>
          </cell>
        </row>
        <row r="85">
          <cell r="AV85" t="str">
            <v/>
          </cell>
          <cell r="AW85">
            <v>0</v>
          </cell>
          <cell r="AX85" t="str">
            <v/>
          </cell>
        </row>
        <row r="86">
          <cell r="AV86" t="str">
            <v/>
          </cell>
          <cell r="AW86">
            <v>0</v>
          </cell>
          <cell r="AX86" t="str">
            <v/>
          </cell>
        </row>
        <row r="87">
          <cell r="AV87" t="str">
            <v/>
          </cell>
          <cell r="AW87">
            <v>0</v>
          </cell>
          <cell r="AX87" t="str">
            <v/>
          </cell>
        </row>
        <row r="88">
          <cell r="AV88" t="str">
            <v/>
          </cell>
          <cell r="AW88">
            <v>0</v>
          </cell>
          <cell r="AX88" t="str">
            <v/>
          </cell>
        </row>
        <row r="89">
          <cell r="AV89" t="str">
            <v/>
          </cell>
          <cell r="AW89">
            <v>0</v>
          </cell>
          <cell r="AX89" t="str">
            <v/>
          </cell>
        </row>
        <row r="90">
          <cell r="AV90" t="str">
            <v/>
          </cell>
          <cell r="AW90">
            <v>0</v>
          </cell>
          <cell r="AX90" t="str">
            <v/>
          </cell>
        </row>
        <row r="91">
          <cell r="AV91" t="str">
            <v/>
          </cell>
          <cell r="AW91">
            <v>0</v>
          </cell>
          <cell r="AX91" t="str">
            <v/>
          </cell>
        </row>
        <row r="92">
          <cell r="AV92" t="str">
            <v/>
          </cell>
          <cell r="AW92">
            <v>0</v>
          </cell>
          <cell r="AX92" t="str">
            <v/>
          </cell>
        </row>
        <row r="93">
          <cell r="AV93" t="str">
            <v/>
          </cell>
          <cell r="AW93">
            <v>0</v>
          </cell>
          <cell r="AX93" t="str">
            <v/>
          </cell>
        </row>
        <row r="94">
          <cell r="AV94" t="str">
            <v/>
          </cell>
          <cell r="AW94">
            <v>0</v>
          </cell>
          <cell r="AX94" t="str">
            <v/>
          </cell>
        </row>
        <row r="95">
          <cell r="AV95" t="str">
            <v/>
          </cell>
          <cell r="AW95" t="str">
            <v/>
          </cell>
          <cell r="AX95" t="str">
            <v/>
          </cell>
        </row>
        <row r="96">
          <cell r="AV96" t="str">
            <v xml:space="preserve">   </v>
          </cell>
          <cell r="AW96" t="str">
            <v/>
          </cell>
          <cell r="AX96" t="str">
            <v/>
          </cell>
        </row>
        <row r="97">
          <cell r="AV97" t="str">
            <v xml:space="preserve">   </v>
          </cell>
          <cell r="AW97" t="str">
            <v/>
          </cell>
          <cell r="AX97" t="str">
            <v/>
          </cell>
        </row>
        <row r="98">
          <cell r="AV98" t="str">
            <v/>
          </cell>
          <cell r="AW98">
            <v>0</v>
          </cell>
          <cell r="AX98" t="str">
            <v/>
          </cell>
        </row>
        <row r="99">
          <cell r="AV99" t="str">
            <v/>
          </cell>
          <cell r="AW99">
            <v>0</v>
          </cell>
          <cell r="AX99" t="str">
            <v/>
          </cell>
        </row>
        <row r="100">
          <cell r="AV100" t="str">
            <v/>
          </cell>
          <cell r="AW100">
            <v>0</v>
          </cell>
          <cell r="AX100" t="str">
            <v/>
          </cell>
        </row>
        <row r="101">
          <cell r="AV101" t="str">
            <v/>
          </cell>
          <cell r="AW101">
            <v>0</v>
          </cell>
          <cell r="AX101" t="str">
            <v/>
          </cell>
        </row>
        <row r="102">
          <cell r="AV102" t="str">
            <v/>
          </cell>
          <cell r="AW102">
            <v>0</v>
          </cell>
          <cell r="AX102" t="str">
            <v/>
          </cell>
        </row>
        <row r="103">
          <cell r="AV103" t="str">
            <v/>
          </cell>
          <cell r="AW103">
            <v>0</v>
          </cell>
          <cell r="AX103" t="str">
            <v/>
          </cell>
        </row>
        <row r="104">
          <cell r="AV104" t="str">
            <v/>
          </cell>
          <cell r="AW104">
            <v>0</v>
          </cell>
          <cell r="AX104" t="str">
            <v/>
          </cell>
        </row>
        <row r="105">
          <cell r="AV105" t="str">
            <v/>
          </cell>
          <cell r="AW105">
            <v>0</v>
          </cell>
          <cell r="AX105" t="str">
            <v/>
          </cell>
        </row>
        <row r="106">
          <cell r="AV106" t="str">
            <v/>
          </cell>
          <cell r="AW106">
            <v>0</v>
          </cell>
          <cell r="AX106" t="str">
            <v/>
          </cell>
        </row>
        <row r="107">
          <cell r="AV107" t="str">
            <v/>
          </cell>
          <cell r="AW107">
            <v>0</v>
          </cell>
          <cell r="AX107" t="str">
            <v/>
          </cell>
        </row>
        <row r="108">
          <cell r="AV108" t="str">
            <v/>
          </cell>
          <cell r="AW108">
            <v>0</v>
          </cell>
          <cell r="AX108" t="str">
            <v/>
          </cell>
        </row>
        <row r="109">
          <cell r="AV109" t="str">
            <v/>
          </cell>
          <cell r="AW109">
            <v>0</v>
          </cell>
          <cell r="AX109" t="str">
            <v/>
          </cell>
        </row>
        <row r="110">
          <cell r="AV110" t="str">
            <v/>
          </cell>
          <cell r="AW110">
            <v>0</v>
          </cell>
          <cell r="AX110" t="str">
            <v/>
          </cell>
        </row>
        <row r="111">
          <cell r="AV111" t="str">
            <v/>
          </cell>
          <cell r="AW111">
            <v>0</v>
          </cell>
          <cell r="AX111" t="str">
            <v/>
          </cell>
        </row>
        <row r="112">
          <cell r="AV112" t="str">
            <v/>
          </cell>
          <cell r="AW112">
            <v>0</v>
          </cell>
          <cell r="AX112" t="str">
            <v/>
          </cell>
        </row>
        <row r="113">
          <cell r="AV113" t="str">
            <v/>
          </cell>
          <cell r="AW113">
            <v>0</v>
          </cell>
          <cell r="AX113" t="str">
            <v/>
          </cell>
        </row>
        <row r="114">
          <cell r="AV114" t="str">
            <v/>
          </cell>
          <cell r="AW114">
            <v>0</v>
          </cell>
          <cell r="AX114" t="str">
            <v/>
          </cell>
        </row>
        <row r="115">
          <cell r="AV115" t="str">
            <v/>
          </cell>
          <cell r="AW115">
            <v>0</v>
          </cell>
          <cell r="AX115" t="str">
            <v/>
          </cell>
        </row>
        <row r="116">
          <cell r="AV116" t="str">
            <v/>
          </cell>
          <cell r="AW116">
            <v>0</v>
          </cell>
          <cell r="AX116" t="str">
            <v/>
          </cell>
        </row>
        <row r="117">
          <cell r="AV117" t="str">
            <v/>
          </cell>
          <cell r="AW117">
            <v>0</v>
          </cell>
          <cell r="AX117" t="str">
            <v/>
          </cell>
        </row>
        <row r="118">
          <cell r="AV118" t="str">
            <v/>
          </cell>
          <cell r="AW118">
            <v>0</v>
          </cell>
          <cell r="AX118" t="str">
            <v/>
          </cell>
        </row>
        <row r="119">
          <cell r="AV119" t="str">
            <v/>
          </cell>
          <cell r="AW119">
            <v>0</v>
          </cell>
          <cell r="AX119" t="str">
            <v/>
          </cell>
        </row>
        <row r="120">
          <cell r="AV120" t="str">
            <v/>
          </cell>
          <cell r="AW120" t="str">
            <v/>
          </cell>
          <cell r="AX120" t="str">
            <v/>
          </cell>
        </row>
        <row r="121">
          <cell r="AV121" t="str">
            <v/>
          </cell>
          <cell r="AW121" t="str">
            <v/>
          </cell>
          <cell r="AX121" t="str">
            <v/>
          </cell>
        </row>
        <row r="122">
          <cell r="AV122" t="str">
            <v/>
          </cell>
          <cell r="AW122" t="str">
            <v/>
          </cell>
          <cell r="AX122" t="str">
            <v/>
          </cell>
        </row>
        <row r="123">
          <cell r="AV123" t="str">
            <v/>
          </cell>
          <cell r="AW123" t="str">
            <v/>
          </cell>
          <cell r="AX123" t="str">
            <v/>
          </cell>
        </row>
        <row r="124">
          <cell r="AV124" t="str">
            <v xml:space="preserve">   </v>
          </cell>
          <cell r="AW124" t="str">
            <v/>
          </cell>
          <cell r="AX124" t="str">
            <v/>
          </cell>
        </row>
        <row r="125">
          <cell r="AV125" t="str">
            <v xml:space="preserve">   </v>
          </cell>
          <cell r="AW125" t="str">
            <v/>
          </cell>
          <cell r="AX125" t="str">
            <v/>
          </cell>
        </row>
        <row r="126">
          <cell r="AV126" t="str">
            <v/>
          </cell>
          <cell r="AW126">
            <v>0</v>
          </cell>
          <cell r="AX126" t="str">
            <v/>
          </cell>
        </row>
        <row r="127">
          <cell r="AV127" t="str">
            <v/>
          </cell>
          <cell r="AW127">
            <v>0</v>
          </cell>
          <cell r="AX127" t="str">
            <v/>
          </cell>
        </row>
        <row r="128">
          <cell r="AV128" t="str">
            <v/>
          </cell>
          <cell r="AW128">
            <v>0</v>
          </cell>
          <cell r="AX128" t="str">
            <v/>
          </cell>
        </row>
        <row r="129">
          <cell r="AV129" t="str">
            <v/>
          </cell>
          <cell r="AW129">
            <v>0</v>
          </cell>
          <cell r="AX129" t="str">
            <v/>
          </cell>
        </row>
        <row r="130">
          <cell r="AV130" t="str">
            <v/>
          </cell>
          <cell r="AW130">
            <v>0</v>
          </cell>
          <cell r="AX130" t="str">
            <v/>
          </cell>
        </row>
        <row r="131">
          <cell r="AV131" t="str">
            <v/>
          </cell>
          <cell r="AW131">
            <v>0</v>
          </cell>
          <cell r="AX131" t="str">
            <v/>
          </cell>
        </row>
        <row r="132">
          <cell r="AV132" t="str">
            <v/>
          </cell>
          <cell r="AW132">
            <v>0</v>
          </cell>
          <cell r="AX132" t="str">
            <v/>
          </cell>
        </row>
        <row r="133">
          <cell r="AV133" t="str">
            <v/>
          </cell>
          <cell r="AW133">
            <v>0</v>
          </cell>
          <cell r="AX133" t="str">
            <v/>
          </cell>
        </row>
        <row r="134">
          <cell r="AV134" t="str">
            <v/>
          </cell>
          <cell r="AW134">
            <v>0</v>
          </cell>
          <cell r="AX134" t="str">
            <v/>
          </cell>
        </row>
        <row r="135">
          <cell r="AV135" t="str">
            <v/>
          </cell>
          <cell r="AW135">
            <v>0</v>
          </cell>
          <cell r="AX135" t="str">
            <v/>
          </cell>
        </row>
        <row r="136">
          <cell r="AV136" t="str">
            <v/>
          </cell>
          <cell r="AW136" t="str">
            <v/>
          </cell>
          <cell r="AX136" t="str">
            <v/>
          </cell>
        </row>
        <row r="137">
          <cell r="AV137" t="str">
            <v xml:space="preserve">   </v>
          </cell>
          <cell r="AW137" t="str">
            <v/>
          </cell>
          <cell r="AX137" t="str">
            <v/>
          </cell>
        </row>
        <row r="138">
          <cell r="AV138" t="str">
            <v xml:space="preserve">   </v>
          </cell>
          <cell r="AW138" t="str">
            <v/>
          </cell>
          <cell r="AX138" t="str">
            <v/>
          </cell>
        </row>
        <row r="139">
          <cell r="AV139" t="str">
            <v/>
          </cell>
          <cell r="AW139">
            <v>0</v>
          </cell>
          <cell r="AX139" t="str">
            <v/>
          </cell>
        </row>
        <row r="140">
          <cell r="AV140" t="str">
            <v/>
          </cell>
          <cell r="AW140">
            <v>0</v>
          </cell>
          <cell r="AX140" t="str">
            <v/>
          </cell>
        </row>
        <row r="141">
          <cell r="AV141" t="str">
            <v/>
          </cell>
          <cell r="AW141">
            <v>0</v>
          </cell>
          <cell r="AX141" t="str">
            <v/>
          </cell>
        </row>
        <row r="142">
          <cell r="AV142" t="str">
            <v/>
          </cell>
          <cell r="AW142">
            <v>0</v>
          </cell>
          <cell r="AX142" t="str">
            <v/>
          </cell>
        </row>
        <row r="143">
          <cell r="AV143" t="str">
            <v/>
          </cell>
          <cell r="AW143">
            <v>0</v>
          </cell>
          <cell r="AX143" t="str">
            <v/>
          </cell>
        </row>
        <row r="144">
          <cell r="AV144" t="str">
            <v/>
          </cell>
          <cell r="AW144">
            <v>0</v>
          </cell>
          <cell r="AX144" t="str">
            <v/>
          </cell>
        </row>
        <row r="145">
          <cell r="AV145" t="str">
            <v/>
          </cell>
          <cell r="AW145">
            <v>0</v>
          </cell>
          <cell r="AX145" t="str">
            <v/>
          </cell>
        </row>
        <row r="146">
          <cell r="AV146" t="str">
            <v/>
          </cell>
          <cell r="AW146">
            <v>0</v>
          </cell>
          <cell r="AX146" t="str">
            <v/>
          </cell>
        </row>
        <row r="147">
          <cell r="AV147" t="str">
            <v/>
          </cell>
          <cell r="AW147">
            <v>0</v>
          </cell>
          <cell r="AX147" t="str">
            <v/>
          </cell>
        </row>
        <row r="148">
          <cell r="AV148" t="str">
            <v/>
          </cell>
          <cell r="AW148">
            <v>0</v>
          </cell>
          <cell r="AX148" t="str">
            <v/>
          </cell>
        </row>
        <row r="149">
          <cell r="AV149" t="str">
            <v/>
          </cell>
          <cell r="AW149" t="str">
            <v/>
          </cell>
          <cell r="AX149" t="str">
            <v/>
          </cell>
        </row>
        <row r="150">
          <cell r="AV150" t="str">
            <v xml:space="preserve">   </v>
          </cell>
          <cell r="AW150" t="str">
            <v/>
          </cell>
          <cell r="AX150" t="str">
            <v/>
          </cell>
        </row>
        <row r="151">
          <cell r="AV151" t="str">
            <v xml:space="preserve">   </v>
          </cell>
          <cell r="AW151" t="str">
            <v/>
          </cell>
          <cell r="AX151" t="str">
            <v/>
          </cell>
        </row>
        <row r="152">
          <cell r="AV152" t="str">
            <v/>
          </cell>
          <cell r="AW152">
            <v>0</v>
          </cell>
          <cell r="AX152" t="str">
            <v/>
          </cell>
        </row>
        <row r="153">
          <cell r="AV153" t="str">
            <v/>
          </cell>
          <cell r="AW153">
            <v>0</v>
          </cell>
          <cell r="AX153" t="str">
            <v/>
          </cell>
        </row>
        <row r="154">
          <cell r="AV154" t="str">
            <v/>
          </cell>
          <cell r="AW154">
            <v>0</v>
          </cell>
          <cell r="AX154" t="str">
            <v/>
          </cell>
        </row>
        <row r="155">
          <cell r="AV155" t="str">
            <v/>
          </cell>
          <cell r="AW155">
            <v>0</v>
          </cell>
          <cell r="AX155" t="str">
            <v/>
          </cell>
        </row>
        <row r="156">
          <cell r="AV156" t="str">
            <v/>
          </cell>
          <cell r="AW156">
            <v>0</v>
          </cell>
          <cell r="AX156" t="str">
            <v/>
          </cell>
        </row>
        <row r="157">
          <cell r="AV157" t="str">
            <v/>
          </cell>
          <cell r="AW157">
            <v>0</v>
          </cell>
          <cell r="AX157" t="str">
            <v/>
          </cell>
        </row>
        <row r="158">
          <cell r="AV158" t="str">
            <v/>
          </cell>
          <cell r="AW158">
            <v>0</v>
          </cell>
          <cell r="AX158" t="str">
            <v/>
          </cell>
        </row>
        <row r="159">
          <cell r="AV159" t="str">
            <v/>
          </cell>
          <cell r="AW159">
            <v>0</v>
          </cell>
          <cell r="AX159" t="str">
            <v/>
          </cell>
        </row>
        <row r="160">
          <cell r="AV160" t="str">
            <v/>
          </cell>
          <cell r="AW160">
            <v>0</v>
          </cell>
          <cell r="AX160" t="str">
            <v/>
          </cell>
        </row>
        <row r="161">
          <cell r="AV161" t="str">
            <v/>
          </cell>
          <cell r="AW161">
            <v>0</v>
          </cell>
          <cell r="AX161" t="str">
            <v/>
          </cell>
        </row>
        <row r="162">
          <cell r="AV162" t="str">
            <v/>
          </cell>
          <cell r="AW162" t="str">
            <v/>
          </cell>
          <cell r="AX162" t="str">
            <v/>
          </cell>
        </row>
        <row r="163">
          <cell r="AV163" t="str">
            <v xml:space="preserve">   </v>
          </cell>
          <cell r="AW163" t="str">
            <v/>
          </cell>
          <cell r="AX163" t="str">
            <v/>
          </cell>
        </row>
        <row r="164">
          <cell r="AV164" t="str">
            <v xml:space="preserve">   </v>
          </cell>
          <cell r="AW164" t="str">
            <v/>
          </cell>
          <cell r="AX164" t="str">
            <v/>
          </cell>
        </row>
        <row r="165">
          <cell r="AV165" t="str">
            <v/>
          </cell>
          <cell r="AW165">
            <v>0</v>
          </cell>
          <cell r="AX165" t="str">
            <v/>
          </cell>
        </row>
        <row r="166">
          <cell r="AV166" t="str">
            <v/>
          </cell>
          <cell r="AW166">
            <v>0</v>
          </cell>
          <cell r="AX166" t="str">
            <v/>
          </cell>
        </row>
        <row r="167">
          <cell r="AV167" t="str">
            <v/>
          </cell>
          <cell r="AW167">
            <v>0</v>
          </cell>
          <cell r="AX167" t="str">
            <v/>
          </cell>
        </row>
        <row r="168">
          <cell r="AV168" t="str">
            <v/>
          </cell>
          <cell r="AW168">
            <v>0</v>
          </cell>
          <cell r="AX168" t="str">
            <v/>
          </cell>
        </row>
        <row r="169">
          <cell r="AV169" t="str">
            <v/>
          </cell>
          <cell r="AW169">
            <v>0</v>
          </cell>
          <cell r="AX169" t="str">
            <v/>
          </cell>
        </row>
        <row r="170">
          <cell r="AV170" t="str">
            <v/>
          </cell>
          <cell r="AW170">
            <v>0</v>
          </cell>
          <cell r="AX170" t="str">
            <v/>
          </cell>
        </row>
        <row r="171">
          <cell r="AV171" t="str">
            <v/>
          </cell>
          <cell r="AW171">
            <v>0</v>
          </cell>
          <cell r="AX171" t="str">
            <v/>
          </cell>
        </row>
        <row r="172">
          <cell r="AV172" t="str">
            <v/>
          </cell>
          <cell r="AW172">
            <v>0</v>
          </cell>
          <cell r="AX172" t="str">
            <v/>
          </cell>
        </row>
        <row r="173">
          <cell r="AV173" t="str">
            <v/>
          </cell>
          <cell r="AW173">
            <v>0</v>
          </cell>
          <cell r="AX173" t="str">
            <v/>
          </cell>
        </row>
        <row r="174">
          <cell r="AV174" t="str">
            <v/>
          </cell>
          <cell r="AW174">
            <v>0</v>
          </cell>
          <cell r="AX174" t="str">
            <v/>
          </cell>
        </row>
        <row r="175">
          <cell r="AV175" t="str">
            <v/>
          </cell>
          <cell r="AW175">
            <v>0</v>
          </cell>
          <cell r="AX175" t="str">
            <v/>
          </cell>
        </row>
        <row r="176">
          <cell r="AV176" t="str">
            <v/>
          </cell>
          <cell r="AW176">
            <v>0</v>
          </cell>
          <cell r="AX176" t="str">
            <v/>
          </cell>
        </row>
        <row r="177">
          <cell r="AV177" t="str">
            <v/>
          </cell>
          <cell r="AW177">
            <v>0</v>
          </cell>
          <cell r="AX177" t="str">
            <v/>
          </cell>
        </row>
        <row r="178">
          <cell r="AV178" t="str">
            <v/>
          </cell>
          <cell r="AW178">
            <v>0</v>
          </cell>
          <cell r="AX178" t="str">
            <v/>
          </cell>
        </row>
        <row r="179">
          <cell r="AV179" t="str">
            <v/>
          </cell>
          <cell r="AW179">
            <v>0</v>
          </cell>
          <cell r="AX179" t="str">
            <v/>
          </cell>
        </row>
        <row r="180">
          <cell r="AV180" t="str">
            <v/>
          </cell>
          <cell r="AW180">
            <v>0</v>
          </cell>
          <cell r="AX180" t="str">
            <v/>
          </cell>
        </row>
        <row r="181">
          <cell r="AV181" t="str">
            <v/>
          </cell>
          <cell r="AW181">
            <v>0</v>
          </cell>
          <cell r="AX181" t="str">
            <v/>
          </cell>
        </row>
        <row r="182">
          <cell r="AV182" t="str">
            <v/>
          </cell>
          <cell r="AW182">
            <v>0</v>
          </cell>
          <cell r="AX182" t="str">
            <v/>
          </cell>
        </row>
        <row r="183">
          <cell r="AV183" t="str">
            <v/>
          </cell>
          <cell r="AW183">
            <v>0</v>
          </cell>
          <cell r="AX183" t="str">
            <v/>
          </cell>
        </row>
        <row r="184">
          <cell r="AV184" t="str">
            <v/>
          </cell>
          <cell r="AW184">
            <v>0</v>
          </cell>
          <cell r="AX184" t="str">
            <v/>
          </cell>
        </row>
        <row r="185">
          <cell r="AV185" t="str">
            <v/>
          </cell>
          <cell r="AW185">
            <v>0</v>
          </cell>
          <cell r="AX185" t="str">
            <v/>
          </cell>
        </row>
        <row r="186">
          <cell r="AV186" t="str">
            <v/>
          </cell>
          <cell r="AW186">
            <v>0</v>
          </cell>
          <cell r="AX186" t="str">
            <v/>
          </cell>
        </row>
        <row r="187">
          <cell r="AV187" t="str">
            <v/>
          </cell>
          <cell r="AW187">
            <v>0</v>
          </cell>
          <cell r="AX187" t="str">
            <v/>
          </cell>
        </row>
        <row r="188">
          <cell r="AV188" t="str">
            <v/>
          </cell>
          <cell r="AW188">
            <v>0</v>
          </cell>
          <cell r="AX188" t="str">
            <v/>
          </cell>
        </row>
        <row r="189">
          <cell r="AV189" t="str">
            <v/>
          </cell>
          <cell r="AW189">
            <v>0</v>
          </cell>
          <cell r="AX189" t="str">
            <v/>
          </cell>
        </row>
        <row r="190">
          <cell r="AV190" t="str">
            <v/>
          </cell>
          <cell r="AW190" t="str">
            <v/>
          </cell>
          <cell r="AX190" t="str">
            <v/>
          </cell>
        </row>
        <row r="191">
          <cell r="AV191" t="str">
            <v/>
          </cell>
          <cell r="AW191" t="str">
            <v/>
          </cell>
          <cell r="AX191" t="str">
            <v/>
          </cell>
        </row>
        <row r="192">
          <cell r="AV192" t="str">
            <v xml:space="preserve">   </v>
          </cell>
          <cell r="AW192" t="str">
            <v/>
          </cell>
          <cell r="AX192" t="str">
            <v/>
          </cell>
        </row>
        <row r="193">
          <cell r="AV193" t="str">
            <v xml:space="preserve">   </v>
          </cell>
          <cell r="AW193" t="str">
            <v/>
          </cell>
          <cell r="AX193" t="str">
            <v/>
          </cell>
        </row>
        <row r="194">
          <cell r="AV194" t="str">
            <v/>
          </cell>
          <cell r="AW194">
            <v>0</v>
          </cell>
          <cell r="AX194" t="str">
            <v/>
          </cell>
        </row>
        <row r="195">
          <cell r="AV195" t="str">
            <v/>
          </cell>
          <cell r="AW195">
            <v>0</v>
          </cell>
          <cell r="AX195" t="str">
            <v/>
          </cell>
        </row>
        <row r="196">
          <cell r="AV196" t="str">
            <v/>
          </cell>
          <cell r="AW196">
            <v>0</v>
          </cell>
          <cell r="AX196" t="str">
            <v/>
          </cell>
        </row>
        <row r="197">
          <cell r="AV197" t="str">
            <v/>
          </cell>
          <cell r="AW197">
            <v>0</v>
          </cell>
          <cell r="AX197" t="str">
            <v/>
          </cell>
        </row>
        <row r="198">
          <cell r="AV198" t="str">
            <v/>
          </cell>
          <cell r="AW198">
            <v>0</v>
          </cell>
          <cell r="AX198" t="str">
            <v/>
          </cell>
        </row>
        <row r="199">
          <cell r="AV199" t="str">
            <v/>
          </cell>
          <cell r="AW199">
            <v>0</v>
          </cell>
          <cell r="AX199" t="str">
            <v/>
          </cell>
        </row>
        <row r="200">
          <cell r="AV200" t="str">
            <v/>
          </cell>
          <cell r="AW200">
            <v>0</v>
          </cell>
          <cell r="AX200" t="str">
            <v/>
          </cell>
        </row>
        <row r="201">
          <cell r="AV201" t="str">
            <v/>
          </cell>
          <cell r="AW201">
            <v>0</v>
          </cell>
          <cell r="AX201" t="str">
            <v/>
          </cell>
        </row>
        <row r="202">
          <cell r="AV202" t="str">
            <v/>
          </cell>
          <cell r="AW202">
            <v>0</v>
          </cell>
          <cell r="AX202" t="str">
            <v/>
          </cell>
        </row>
        <row r="203">
          <cell r="AV203" t="str">
            <v/>
          </cell>
          <cell r="AW203">
            <v>0</v>
          </cell>
          <cell r="AX203" t="str">
            <v/>
          </cell>
        </row>
        <row r="204">
          <cell r="AV204" t="str">
            <v/>
          </cell>
          <cell r="AW204" t="str">
            <v/>
          </cell>
          <cell r="AX204" t="str">
            <v/>
          </cell>
        </row>
        <row r="205">
          <cell r="AV205" t="str">
            <v xml:space="preserve">   </v>
          </cell>
          <cell r="AW205" t="str">
            <v/>
          </cell>
          <cell r="AX205" t="str">
            <v/>
          </cell>
        </row>
        <row r="206">
          <cell r="AV206" t="str">
            <v xml:space="preserve">   </v>
          </cell>
          <cell r="AW206" t="str">
            <v/>
          </cell>
          <cell r="AX206" t="str">
            <v/>
          </cell>
        </row>
        <row r="207">
          <cell r="AV207" t="str">
            <v/>
          </cell>
          <cell r="AW207">
            <v>0</v>
          </cell>
          <cell r="AX207" t="str">
            <v/>
          </cell>
        </row>
        <row r="208">
          <cell r="AV208" t="str">
            <v/>
          </cell>
          <cell r="AW208">
            <v>0</v>
          </cell>
          <cell r="AX208" t="str">
            <v/>
          </cell>
        </row>
        <row r="209">
          <cell r="AV209" t="str">
            <v/>
          </cell>
          <cell r="AW209">
            <v>0</v>
          </cell>
          <cell r="AX209" t="str">
            <v/>
          </cell>
        </row>
        <row r="210">
          <cell r="AV210" t="str">
            <v/>
          </cell>
          <cell r="AW210">
            <v>0</v>
          </cell>
          <cell r="AX210" t="str">
            <v/>
          </cell>
        </row>
        <row r="211">
          <cell r="AV211" t="str">
            <v/>
          </cell>
          <cell r="AW211">
            <v>0</v>
          </cell>
          <cell r="AX211" t="str">
            <v/>
          </cell>
        </row>
        <row r="212">
          <cell r="AV212" t="str">
            <v/>
          </cell>
          <cell r="AW212">
            <v>0</v>
          </cell>
          <cell r="AX212" t="str">
            <v/>
          </cell>
        </row>
        <row r="213">
          <cell r="AV213" t="str">
            <v/>
          </cell>
          <cell r="AW213">
            <v>0</v>
          </cell>
          <cell r="AX213" t="str">
            <v/>
          </cell>
        </row>
        <row r="214">
          <cell r="AV214" t="str">
            <v/>
          </cell>
          <cell r="AW214">
            <v>0</v>
          </cell>
          <cell r="AX214" t="str">
            <v/>
          </cell>
        </row>
        <row r="215">
          <cell r="AV215" t="str">
            <v/>
          </cell>
          <cell r="AW215">
            <v>0</v>
          </cell>
          <cell r="AX215" t="str">
            <v/>
          </cell>
        </row>
        <row r="216">
          <cell r="AV216" t="str">
            <v/>
          </cell>
          <cell r="AW216">
            <v>0</v>
          </cell>
          <cell r="AX216" t="str">
            <v/>
          </cell>
        </row>
        <row r="217">
          <cell r="AV217" t="str">
            <v/>
          </cell>
          <cell r="AW217" t="str">
            <v/>
          </cell>
          <cell r="AX217" t="str">
            <v/>
          </cell>
        </row>
        <row r="218">
          <cell r="AV218" t="str">
            <v xml:space="preserve">   </v>
          </cell>
          <cell r="AW218" t="str">
            <v/>
          </cell>
          <cell r="AX218" t="str">
            <v/>
          </cell>
        </row>
        <row r="219">
          <cell r="AV219" t="str">
            <v xml:space="preserve">   </v>
          </cell>
          <cell r="AW219" t="str">
            <v/>
          </cell>
          <cell r="AX219" t="str">
            <v/>
          </cell>
        </row>
        <row r="220">
          <cell r="AV220" t="str">
            <v/>
          </cell>
          <cell r="AW220">
            <v>0</v>
          </cell>
          <cell r="AX220" t="str">
            <v/>
          </cell>
        </row>
        <row r="221">
          <cell r="AV221" t="str">
            <v/>
          </cell>
          <cell r="AW221">
            <v>0</v>
          </cell>
          <cell r="AX221" t="str">
            <v/>
          </cell>
        </row>
        <row r="222">
          <cell r="AV222" t="str">
            <v/>
          </cell>
          <cell r="AW222">
            <v>0</v>
          </cell>
          <cell r="AX222" t="str">
            <v/>
          </cell>
        </row>
        <row r="223">
          <cell r="AV223" t="str">
            <v/>
          </cell>
          <cell r="AW223">
            <v>0</v>
          </cell>
          <cell r="AX223" t="str">
            <v/>
          </cell>
        </row>
        <row r="224">
          <cell r="AV224" t="str">
            <v/>
          </cell>
          <cell r="AW224">
            <v>0</v>
          </cell>
          <cell r="AX224" t="str">
            <v/>
          </cell>
        </row>
        <row r="225">
          <cell r="AV225" t="str">
            <v/>
          </cell>
          <cell r="AW225">
            <v>0</v>
          </cell>
          <cell r="AX225" t="str">
            <v/>
          </cell>
        </row>
        <row r="226">
          <cell r="AV226" t="str">
            <v/>
          </cell>
          <cell r="AW226">
            <v>0</v>
          </cell>
          <cell r="AX226" t="str">
            <v/>
          </cell>
        </row>
        <row r="227">
          <cell r="AV227" t="str">
            <v/>
          </cell>
          <cell r="AW227">
            <v>0</v>
          </cell>
          <cell r="AX227" t="str">
            <v/>
          </cell>
        </row>
        <row r="228">
          <cell r="AV228" t="str">
            <v/>
          </cell>
          <cell r="AW228">
            <v>0</v>
          </cell>
          <cell r="AX228" t="str">
            <v/>
          </cell>
        </row>
        <row r="229">
          <cell r="AV229" t="str">
            <v/>
          </cell>
          <cell r="AW229">
            <v>0</v>
          </cell>
          <cell r="AX229" t="str">
            <v/>
          </cell>
        </row>
        <row r="230">
          <cell r="AV230" t="str">
            <v/>
          </cell>
          <cell r="AW230" t="str">
            <v/>
          </cell>
          <cell r="AX230" t="str">
            <v/>
          </cell>
        </row>
        <row r="231">
          <cell r="AV231" t="str">
            <v xml:space="preserve">   </v>
          </cell>
          <cell r="AW231" t="str">
            <v/>
          </cell>
          <cell r="AX231" t="str">
            <v/>
          </cell>
        </row>
        <row r="232">
          <cell r="AV232" t="str">
            <v xml:space="preserve">   </v>
          </cell>
          <cell r="AW232" t="str">
            <v/>
          </cell>
          <cell r="AX232" t="str">
            <v/>
          </cell>
        </row>
        <row r="233">
          <cell r="AV233" t="str">
            <v/>
          </cell>
          <cell r="AW233">
            <v>0</v>
          </cell>
          <cell r="AX233" t="str">
            <v/>
          </cell>
        </row>
        <row r="234">
          <cell r="AV234" t="str">
            <v/>
          </cell>
          <cell r="AW234">
            <v>0</v>
          </cell>
          <cell r="AX234" t="str">
            <v/>
          </cell>
        </row>
        <row r="235">
          <cell r="AV235" t="str">
            <v/>
          </cell>
          <cell r="AW235">
            <v>0</v>
          </cell>
          <cell r="AX235" t="str">
            <v/>
          </cell>
        </row>
        <row r="236">
          <cell r="AV236" t="str">
            <v/>
          </cell>
          <cell r="AW236">
            <v>0</v>
          </cell>
          <cell r="AX236" t="str">
            <v/>
          </cell>
        </row>
        <row r="237">
          <cell r="AV237" t="str">
            <v/>
          </cell>
          <cell r="AW237">
            <v>0</v>
          </cell>
          <cell r="AX237" t="str">
            <v/>
          </cell>
        </row>
        <row r="238">
          <cell r="AV238" t="str">
            <v/>
          </cell>
          <cell r="AW238">
            <v>0</v>
          </cell>
          <cell r="AX238" t="str">
            <v/>
          </cell>
        </row>
        <row r="239">
          <cell r="AV239" t="str">
            <v/>
          </cell>
          <cell r="AW239">
            <v>0</v>
          </cell>
          <cell r="AX239" t="str">
            <v/>
          </cell>
        </row>
        <row r="240">
          <cell r="AV240" t="str">
            <v/>
          </cell>
          <cell r="AW240">
            <v>0</v>
          </cell>
          <cell r="AX240" t="str">
            <v/>
          </cell>
        </row>
        <row r="241">
          <cell r="AV241" t="str">
            <v/>
          </cell>
          <cell r="AW241">
            <v>0</v>
          </cell>
          <cell r="AX241" t="str">
            <v/>
          </cell>
        </row>
        <row r="242">
          <cell r="AV242" t="str">
            <v/>
          </cell>
          <cell r="AW242">
            <v>0</v>
          </cell>
          <cell r="AX242" t="str">
            <v/>
          </cell>
        </row>
        <row r="243">
          <cell r="AV243" t="str">
            <v/>
          </cell>
          <cell r="AW243" t="str">
            <v/>
          </cell>
          <cell r="AX243" t="str">
            <v/>
          </cell>
        </row>
        <row r="244">
          <cell r="AV244" t="str">
            <v xml:space="preserve">   </v>
          </cell>
          <cell r="AW244" t="str">
            <v/>
          </cell>
          <cell r="AX244" t="str">
            <v/>
          </cell>
        </row>
        <row r="245">
          <cell r="AV245" t="str">
            <v xml:space="preserve">   </v>
          </cell>
          <cell r="AW245" t="str">
            <v/>
          </cell>
          <cell r="AX245" t="str">
            <v/>
          </cell>
        </row>
        <row r="246">
          <cell r="AV246" t="str">
            <v/>
          </cell>
          <cell r="AW246">
            <v>0</v>
          </cell>
          <cell r="AX246" t="str">
            <v/>
          </cell>
        </row>
        <row r="247">
          <cell r="AV247" t="str">
            <v/>
          </cell>
          <cell r="AW247">
            <v>0</v>
          </cell>
          <cell r="AX247" t="str">
            <v/>
          </cell>
        </row>
        <row r="248">
          <cell r="AV248" t="str">
            <v/>
          </cell>
          <cell r="AW248">
            <v>0</v>
          </cell>
          <cell r="AX248" t="str">
            <v/>
          </cell>
        </row>
        <row r="249">
          <cell r="AV249" t="str">
            <v/>
          </cell>
          <cell r="AW249">
            <v>0</v>
          </cell>
          <cell r="AX249" t="str">
            <v/>
          </cell>
        </row>
        <row r="250">
          <cell r="AV250" t="str">
            <v/>
          </cell>
          <cell r="AW250">
            <v>0</v>
          </cell>
          <cell r="AX250" t="str">
            <v/>
          </cell>
        </row>
        <row r="251">
          <cell r="AV251" t="str">
            <v/>
          </cell>
          <cell r="AW251">
            <v>0</v>
          </cell>
          <cell r="AX251" t="str">
            <v/>
          </cell>
        </row>
        <row r="252">
          <cell r="AV252" t="str">
            <v/>
          </cell>
          <cell r="AW252">
            <v>0</v>
          </cell>
          <cell r="AX252" t="str">
            <v/>
          </cell>
        </row>
        <row r="253">
          <cell r="AV253" t="str">
            <v/>
          </cell>
          <cell r="AW253">
            <v>0</v>
          </cell>
          <cell r="AX253" t="str">
            <v/>
          </cell>
        </row>
        <row r="254">
          <cell r="AV254" t="str">
            <v/>
          </cell>
          <cell r="AW254">
            <v>0</v>
          </cell>
          <cell r="AX254" t="str">
            <v/>
          </cell>
        </row>
        <row r="255">
          <cell r="AV255" t="str">
            <v/>
          </cell>
          <cell r="AW255">
            <v>0</v>
          </cell>
          <cell r="AX255" t="str">
            <v/>
          </cell>
        </row>
        <row r="256">
          <cell r="AV256" t="str">
            <v/>
          </cell>
          <cell r="AW256" t="str">
            <v/>
          </cell>
          <cell r="AX256" t="str">
            <v/>
          </cell>
        </row>
        <row r="257">
          <cell r="AV257" t="str">
            <v xml:space="preserve">   </v>
          </cell>
          <cell r="AW257" t="str">
            <v/>
          </cell>
          <cell r="AX257" t="str">
            <v/>
          </cell>
        </row>
        <row r="258">
          <cell r="AV258" t="str">
            <v xml:space="preserve">   </v>
          </cell>
          <cell r="AW258" t="str">
            <v/>
          </cell>
          <cell r="AX258" t="str">
            <v/>
          </cell>
        </row>
        <row r="259">
          <cell r="AV259" t="str">
            <v/>
          </cell>
          <cell r="AW259">
            <v>0</v>
          </cell>
          <cell r="AX259" t="str">
            <v/>
          </cell>
        </row>
        <row r="260">
          <cell r="AV260" t="str">
            <v/>
          </cell>
          <cell r="AW260">
            <v>0</v>
          </cell>
          <cell r="AX260" t="str">
            <v/>
          </cell>
        </row>
        <row r="261">
          <cell r="AV261" t="str">
            <v/>
          </cell>
          <cell r="AW261">
            <v>0</v>
          </cell>
          <cell r="AX261" t="str">
            <v/>
          </cell>
        </row>
        <row r="262">
          <cell r="AV262" t="str">
            <v/>
          </cell>
          <cell r="AW262">
            <v>0</v>
          </cell>
          <cell r="AX262" t="str">
            <v/>
          </cell>
        </row>
        <row r="263">
          <cell r="AV263" t="str">
            <v/>
          </cell>
          <cell r="AW263">
            <v>0</v>
          </cell>
          <cell r="AX263" t="str">
            <v/>
          </cell>
        </row>
        <row r="264">
          <cell r="AV264" t="str">
            <v/>
          </cell>
          <cell r="AW264">
            <v>0</v>
          </cell>
          <cell r="AX264" t="str">
            <v/>
          </cell>
        </row>
        <row r="265">
          <cell r="AV265" t="str">
            <v/>
          </cell>
          <cell r="AW265">
            <v>0</v>
          </cell>
          <cell r="AX265" t="str">
            <v/>
          </cell>
        </row>
        <row r="266">
          <cell r="AV266" t="str">
            <v/>
          </cell>
          <cell r="AW266">
            <v>0</v>
          </cell>
          <cell r="AX266" t="str">
            <v/>
          </cell>
        </row>
        <row r="267">
          <cell r="AV267" t="str">
            <v/>
          </cell>
          <cell r="AW267">
            <v>0</v>
          </cell>
          <cell r="AX267" t="str">
            <v/>
          </cell>
        </row>
        <row r="268">
          <cell r="AV268" t="str">
            <v/>
          </cell>
          <cell r="AW268">
            <v>0</v>
          </cell>
          <cell r="AX268" t="str">
            <v/>
          </cell>
        </row>
        <row r="269">
          <cell r="AV269" t="str">
            <v/>
          </cell>
          <cell r="AW269" t="str">
            <v/>
          </cell>
          <cell r="AX269" t="str">
            <v/>
          </cell>
        </row>
        <row r="270">
          <cell r="AV270" t="str">
            <v xml:space="preserve">   </v>
          </cell>
          <cell r="AW270" t="str">
            <v/>
          </cell>
          <cell r="AX270" t="str">
            <v/>
          </cell>
        </row>
        <row r="271">
          <cell r="AV271" t="str">
            <v xml:space="preserve">   </v>
          </cell>
          <cell r="AW271" t="str">
            <v/>
          </cell>
          <cell r="AX271" t="str">
            <v/>
          </cell>
        </row>
        <row r="272">
          <cell r="AV272" t="str">
            <v/>
          </cell>
          <cell r="AW272">
            <v>0</v>
          </cell>
          <cell r="AX272" t="str">
            <v/>
          </cell>
        </row>
        <row r="273">
          <cell r="AV273" t="str">
            <v/>
          </cell>
          <cell r="AW273">
            <v>0</v>
          </cell>
          <cell r="AX273" t="str">
            <v/>
          </cell>
        </row>
        <row r="274">
          <cell r="AV274" t="str">
            <v/>
          </cell>
          <cell r="AW274">
            <v>0</v>
          </cell>
          <cell r="AX274" t="str">
            <v/>
          </cell>
        </row>
        <row r="275">
          <cell r="AV275" t="str">
            <v/>
          </cell>
          <cell r="AW275">
            <v>0</v>
          </cell>
          <cell r="AX275" t="str">
            <v/>
          </cell>
        </row>
        <row r="276">
          <cell r="AV276" t="str">
            <v/>
          </cell>
          <cell r="AW276">
            <v>0</v>
          </cell>
          <cell r="AX276" t="str">
            <v/>
          </cell>
        </row>
        <row r="277">
          <cell r="AV277" t="str">
            <v/>
          </cell>
          <cell r="AW277">
            <v>0</v>
          </cell>
          <cell r="AX277" t="str">
            <v/>
          </cell>
        </row>
        <row r="278">
          <cell r="AV278" t="str">
            <v/>
          </cell>
          <cell r="AW278">
            <v>0</v>
          </cell>
          <cell r="AX278" t="str">
            <v/>
          </cell>
        </row>
        <row r="279">
          <cell r="AV279" t="str">
            <v/>
          </cell>
          <cell r="AW279">
            <v>0</v>
          </cell>
          <cell r="AX279" t="str">
            <v/>
          </cell>
        </row>
        <row r="280">
          <cell r="AV280" t="str">
            <v/>
          </cell>
          <cell r="AW280">
            <v>0</v>
          </cell>
          <cell r="AX280" t="str">
            <v/>
          </cell>
        </row>
        <row r="281">
          <cell r="AV281" t="str">
            <v/>
          </cell>
          <cell r="AW281">
            <v>0</v>
          </cell>
          <cell r="AX281" t="str">
            <v/>
          </cell>
        </row>
        <row r="282">
          <cell r="AV282" t="str">
            <v/>
          </cell>
          <cell r="AW282" t="str">
            <v/>
          </cell>
          <cell r="AX282" t="str">
            <v/>
          </cell>
        </row>
        <row r="283">
          <cell r="AV283" t="str">
            <v xml:space="preserve">   </v>
          </cell>
          <cell r="AW283" t="str">
            <v/>
          </cell>
          <cell r="AX283" t="str">
            <v/>
          </cell>
        </row>
        <row r="284">
          <cell r="AV284" t="str">
            <v xml:space="preserve">   </v>
          </cell>
          <cell r="AW284" t="str">
            <v/>
          </cell>
          <cell r="AX284" t="str">
            <v/>
          </cell>
        </row>
        <row r="285">
          <cell r="AV285" t="str">
            <v/>
          </cell>
          <cell r="AW285">
            <v>0</v>
          </cell>
          <cell r="AX285" t="str">
            <v/>
          </cell>
        </row>
        <row r="286">
          <cell r="AV286" t="str">
            <v/>
          </cell>
          <cell r="AW286">
            <v>0</v>
          </cell>
          <cell r="AX286" t="str">
            <v/>
          </cell>
        </row>
        <row r="287">
          <cell r="AV287" t="str">
            <v/>
          </cell>
          <cell r="AW287">
            <v>0</v>
          </cell>
          <cell r="AX287" t="str">
            <v/>
          </cell>
        </row>
        <row r="288">
          <cell r="AV288" t="str">
            <v/>
          </cell>
          <cell r="AW288">
            <v>0</v>
          </cell>
          <cell r="AX288" t="str">
            <v/>
          </cell>
        </row>
        <row r="289">
          <cell r="AV289" t="str">
            <v/>
          </cell>
          <cell r="AW289">
            <v>0</v>
          </cell>
          <cell r="AX289" t="str">
            <v/>
          </cell>
        </row>
        <row r="290">
          <cell r="AV290" t="str">
            <v/>
          </cell>
          <cell r="AW290">
            <v>0</v>
          </cell>
          <cell r="AX290" t="str">
            <v/>
          </cell>
        </row>
        <row r="291">
          <cell r="AV291" t="str">
            <v/>
          </cell>
          <cell r="AW291">
            <v>0</v>
          </cell>
          <cell r="AX291" t="str">
            <v/>
          </cell>
        </row>
        <row r="292">
          <cell r="AV292" t="str">
            <v/>
          </cell>
          <cell r="AW292">
            <v>0</v>
          </cell>
          <cell r="AX292" t="str">
            <v/>
          </cell>
        </row>
        <row r="293">
          <cell r="AV293" t="str">
            <v/>
          </cell>
          <cell r="AW293">
            <v>0</v>
          </cell>
          <cell r="AX293" t="str">
            <v/>
          </cell>
        </row>
        <row r="294">
          <cell r="AV294" t="str">
            <v/>
          </cell>
          <cell r="AW294">
            <v>0</v>
          </cell>
          <cell r="AX294" t="str">
            <v/>
          </cell>
        </row>
        <row r="295">
          <cell r="AV295" t="str">
            <v/>
          </cell>
          <cell r="AW295">
            <v>0</v>
          </cell>
          <cell r="AX295" t="str">
            <v/>
          </cell>
        </row>
        <row r="296">
          <cell r="AV296" t="str">
            <v/>
          </cell>
          <cell r="AW296" t="str">
            <v/>
          </cell>
          <cell r="AX296" t="str">
            <v/>
          </cell>
        </row>
        <row r="297">
          <cell r="AV297" t="str">
            <v xml:space="preserve">   </v>
          </cell>
          <cell r="AW297" t="str">
            <v/>
          </cell>
          <cell r="AX297" t="str">
            <v/>
          </cell>
        </row>
        <row r="298">
          <cell r="AV298" t="str">
            <v xml:space="preserve">   </v>
          </cell>
          <cell r="AW298" t="str">
            <v/>
          </cell>
          <cell r="AX298" t="str">
            <v/>
          </cell>
        </row>
        <row r="299">
          <cell r="AV299" t="str">
            <v/>
          </cell>
          <cell r="AW299">
            <v>0</v>
          </cell>
          <cell r="AX299" t="str">
            <v/>
          </cell>
        </row>
        <row r="300">
          <cell r="AV300" t="str">
            <v/>
          </cell>
          <cell r="AW300">
            <v>0</v>
          </cell>
          <cell r="AX300" t="str">
            <v/>
          </cell>
        </row>
        <row r="301">
          <cell r="AV301" t="str">
            <v/>
          </cell>
          <cell r="AW301">
            <v>0</v>
          </cell>
          <cell r="AX301" t="str">
            <v/>
          </cell>
        </row>
        <row r="302">
          <cell r="AV302" t="str">
            <v/>
          </cell>
          <cell r="AW302">
            <v>0</v>
          </cell>
          <cell r="AX302" t="str">
            <v/>
          </cell>
        </row>
        <row r="303">
          <cell r="AV303" t="str">
            <v/>
          </cell>
          <cell r="AW303">
            <v>0</v>
          </cell>
          <cell r="AX303" t="str">
            <v/>
          </cell>
        </row>
        <row r="304">
          <cell r="AV304" t="str">
            <v/>
          </cell>
          <cell r="AW304">
            <v>0</v>
          </cell>
          <cell r="AX304" t="str">
            <v/>
          </cell>
        </row>
        <row r="305">
          <cell r="AV305" t="str">
            <v/>
          </cell>
          <cell r="AW305">
            <v>0</v>
          </cell>
          <cell r="AX305" t="str">
            <v/>
          </cell>
        </row>
        <row r="306">
          <cell r="AV306" t="str">
            <v/>
          </cell>
          <cell r="AW306">
            <v>0</v>
          </cell>
          <cell r="AX306" t="str">
            <v/>
          </cell>
        </row>
        <row r="307">
          <cell r="AV307" t="str">
            <v/>
          </cell>
          <cell r="AW307">
            <v>0</v>
          </cell>
          <cell r="AX307" t="str">
            <v/>
          </cell>
        </row>
        <row r="308">
          <cell r="AV308" t="str">
            <v/>
          </cell>
          <cell r="AW308">
            <v>0</v>
          </cell>
          <cell r="AX308" t="str">
            <v/>
          </cell>
        </row>
        <row r="309">
          <cell r="AV309" t="str">
            <v/>
          </cell>
          <cell r="AW309" t="str">
            <v/>
          </cell>
          <cell r="AX309" t="str">
            <v/>
          </cell>
        </row>
        <row r="310">
          <cell r="AV310" t="str">
            <v xml:space="preserve">   </v>
          </cell>
          <cell r="AW310" t="str">
            <v/>
          </cell>
          <cell r="AX310" t="str">
            <v/>
          </cell>
        </row>
        <row r="311">
          <cell r="AV311" t="str">
            <v xml:space="preserve">   </v>
          </cell>
          <cell r="AW311" t="str">
            <v/>
          </cell>
          <cell r="AX311" t="str">
            <v/>
          </cell>
        </row>
        <row r="312">
          <cell r="AV312" t="str">
            <v/>
          </cell>
          <cell r="AW312">
            <v>0</v>
          </cell>
          <cell r="AX312" t="str">
            <v/>
          </cell>
        </row>
        <row r="313">
          <cell r="AV313" t="str">
            <v/>
          </cell>
          <cell r="AW313">
            <v>0</v>
          </cell>
          <cell r="AX313" t="str">
            <v/>
          </cell>
        </row>
        <row r="314">
          <cell r="AV314" t="str">
            <v/>
          </cell>
          <cell r="AW314">
            <v>0</v>
          </cell>
          <cell r="AX314" t="str">
            <v/>
          </cell>
        </row>
        <row r="315">
          <cell r="AV315" t="str">
            <v/>
          </cell>
          <cell r="AW315">
            <v>0</v>
          </cell>
          <cell r="AX315" t="str">
            <v/>
          </cell>
        </row>
        <row r="316">
          <cell r="AV316" t="str">
            <v/>
          </cell>
          <cell r="AW316">
            <v>0</v>
          </cell>
          <cell r="AX316" t="str">
            <v/>
          </cell>
        </row>
        <row r="317">
          <cell r="AV317" t="str">
            <v/>
          </cell>
          <cell r="AW317">
            <v>0</v>
          </cell>
          <cell r="AX317" t="str">
            <v/>
          </cell>
        </row>
        <row r="318">
          <cell r="AV318" t="str">
            <v/>
          </cell>
          <cell r="AW318">
            <v>0</v>
          </cell>
          <cell r="AX318" t="str">
            <v/>
          </cell>
        </row>
        <row r="319">
          <cell r="AV319" t="str">
            <v/>
          </cell>
          <cell r="AW319">
            <v>0</v>
          </cell>
          <cell r="AX319" t="str">
            <v/>
          </cell>
        </row>
        <row r="320">
          <cell r="AV320" t="str">
            <v/>
          </cell>
          <cell r="AW320">
            <v>0</v>
          </cell>
          <cell r="AX320" t="str">
            <v/>
          </cell>
        </row>
        <row r="321">
          <cell r="AV321" t="str">
            <v/>
          </cell>
          <cell r="AW321">
            <v>0</v>
          </cell>
          <cell r="AX321" t="str">
            <v/>
          </cell>
        </row>
        <row r="322">
          <cell r="AV322" t="str">
            <v/>
          </cell>
          <cell r="AW322" t="str">
            <v/>
          </cell>
          <cell r="AX322" t="str">
            <v/>
          </cell>
        </row>
        <row r="323">
          <cell r="AV323" t="str">
            <v xml:space="preserve">   </v>
          </cell>
          <cell r="AW323" t="str">
            <v/>
          </cell>
          <cell r="AX323" t="str">
            <v/>
          </cell>
        </row>
        <row r="324">
          <cell r="AV324" t="str">
            <v xml:space="preserve">   </v>
          </cell>
          <cell r="AW324" t="str">
            <v/>
          </cell>
          <cell r="AX324" t="str">
            <v/>
          </cell>
        </row>
        <row r="325">
          <cell r="AV325" t="str">
            <v/>
          </cell>
          <cell r="AW325">
            <v>0</v>
          </cell>
          <cell r="AX325" t="str">
            <v/>
          </cell>
        </row>
        <row r="326">
          <cell r="AV326" t="str">
            <v/>
          </cell>
          <cell r="AW326">
            <v>0</v>
          </cell>
          <cell r="AX326" t="str">
            <v/>
          </cell>
        </row>
        <row r="327">
          <cell r="AV327" t="str">
            <v/>
          </cell>
          <cell r="AW327">
            <v>0</v>
          </cell>
          <cell r="AX327" t="str">
            <v/>
          </cell>
        </row>
        <row r="328">
          <cell r="AV328" t="str">
            <v/>
          </cell>
          <cell r="AW328">
            <v>0</v>
          </cell>
          <cell r="AX328" t="str">
            <v/>
          </cell>
        </row>
        <row r="329">
          <cell r="AV329" t="str">
            <v/>
          </cell>
          <cell r="AW329">
            <v>0</v>
          </cell>
          <cell r="AX329" t="str">
            <v/>
          </cell>
        </row>
        <row r="330">
          <cell r="AV330" t="str">
            <v/>
          </cell>
          <cell r="AW330">
            <v>0</v>
          </cell>
          <cell r="AX330" t="str">
            <v/>
          </cell>
        </row>
        <row r="331">
          <cell r="AV331" t="str">
            <v/>
          </cell>
          <cell r="AW331">
            <v>0</v>
          </cell>
          <cell r="AX331" t="str">
            <v/>
          </cell>
        </row>
        <row r="332">
          <cell r="AV332" t="str">
            <v/>
          </cell>
          <cell r="AW332">
            <v>0</v>
          </cell>
          <cell r="AX332" t="str">
            <v/>
          </cell>
        </row>
        <row r="333">
          <cell r="AV333" t="str">
            <v/>
          </cell>
          <cell r="AW333">
            <v>0</v>
          </cell>
          <cell r="AX333" t="str">
            <v/>
          </cell>
        </row>
        <row r="334">
          <cell r="AV334" t="str">
            <v/>
          </cell>
          <cell r="AW334">
            <v>0</v>
          </cell>
          <cell r="AX334" t="str">
            <v/>
          </cell>
        </row>
        <row r="335">
          <cell r="AV335" t="str">
            <v/>
          </cell>
          <cell r="AW335" t="str">
            <v/>
          </cell>
          <cell r="AX335" t="str">
            <v/>
          </cell>
        </row>
        <row r="336">
          <cell r="AV336" t="str">
            <v xml:space="preserve">   </v>
          </cell>
          <cell r="AW336" t="str">
            <v/>
          </cell>
          <cell r="AX336" t="str">
            <v/>
          </cell>
        </row>
        <row r="337">
          <cell r="AV337" t="str">
            <v xml:space="preserve">   </v>
          </cell>
          <cell r="AW337" t="str">
            <v/>
          </cell>
          <cell r="AX337" t="str">
            <v/>
          </cell>
        </row>
        <row r="338">
          <cell r="AV338" t="str">
            <v/>
          </cell>
          <cell r="AW338">
            <v>0</v>
          </cell>
          <cell r="AX338" t="str">
            <v/>
          </cell>
        </row>
        <row r="339">
          <cell r="AV339" t="str">
            <v/>
          </cell>
          <cell r="AW339">
            <v>0</v>
          </cell>
          <cell r="AX339" t="str">
            <v/>
          </cell>
        </row>
        <row r="340">
          <cell r="AV340" t="str">
            <v/>
          </cell>
          <cell r="AW340">
            <v>0</v>
          </cell>
          <cell r="AX340" t="str">
            <v/>
          </cell>
        </row>
        <row r="341">
          <cell r="AV341" t="str">
            <v/>
          </cell>
          <cell r="AW341">
            <v>0</v>
          </cell>
          <cell r="AX341" t="str">
            <v/>
          </cell>
        </row>
        <row r="342">
          <cell r="AV342" t="str">
            <v/>
          </cell>
          <cell r="AW342">
            <v>0</v>
          </cell>
          <cell r="AX342" t="str">
            <v/>
          </cell>
        </row>
        <row r="343">
          <cell r="AV343" t="str">
            <v/>
          </cell>
          <cell r="AW343">
            <v>0</v>
          </cell>
          <cell r="AX343" t="str">
            <v/>
          </cell>
        </row>
        <row r="344">
          <cell r="AV344" t="str">
            <v/>
          </cell>
          <cell r="AW344">
            <v>0</v>
          </cell>
          <cell r="AX344" t="str">
            <v/>
          </cell>
        </row>
        <row r="345">
          <cell r="AV345" t="str">
            <v/>
          </cell>
          <cell r="AW345">
            <v>0</v>
          </cell>
          <cell r="AX345" t="str">
            <v/>
          </cell>
        </row>
        <row r="346">
          <cell r="AV346" t="str">
            <v/>
          </cell>
          <cell r="AW346">
            <v>0</v>
          </cell>
          <cell r="AX346" t="str">
            <v/>
          </cell>
        </row>
        <row r="347">
          <cell r="AV347" t="str">
            <v/>
          </cell>
          <cell r="AW347">
            <v>0</v>
          </cell>
          <cell r="AX347" t="str">
            <v/>
          </cell>
        </row>
        <row r="348">
          <cell r="AV348" t="str">
            <v/>
          </cell>
          <cell r="AW348" t="str">
            <v>Simons Hunt / Jared Anderson</v>
          </cell>
          <cell r="AX348" t="str">
            <v/>
          </cell>
        </row>
        <row r="349">
          <cell r="AV349" t="str">
            <v xml:space="preserve">   </v>
          </cell>
          <cell r="AW349" t="str">
            <v/>
          </cell>
          <cell r="AX349" t="str">
            <v/>
          </cell>
        </row>
        <row r="350">
          <cell r="AV350" t="str">
            <v xml:space="preserve">   </v>
          </cell>
          <cell r="AW350" t="str">
            <v/>
          </cell>
          <cell r="AX350" t="str">
            <v/>
          </cell>
        </row>
        <row r="351">
          <cell r="AV351" t="str">
            <v/>
          </cell>
          <cell r="AW351">
            <v>0</v>
          </cell>
          <cell r="AX351" t="str">
            <v/>
          </cell>
        </row>
        <row r="352">
          <cell r="AV352" t="str">
            <v/>
          </cell>
          <cell r="AW352">
            <v>0</v>
          </cell>
          <cell r="AX352" t="str">
            <v/>
          </cell>
        </row>
        <row r="353">
          <cell r="AV353" t="str">
            <v/>
          </cell>
          <cell r="AW353">
            <v>0</v>
          </cell>
          <cell r="AX353" t="str">
            <v/>
          </cell>
        </row>
        <row r="354">
          <cell r="AV354" t="str">
            <v/>
          </cell>
          <cell r="AW354">
            <v>0</v>
          </cell>
          <cell r="AX354" t="str">
            <v/>
          </cell>
        </row>
        <row r="355">
          <cell r="AV355" t="str">
            <v/>
          </cell>
          <cell r="AW355">
            <v>0</v>
          </cell>
          <cell r="AX355" t="str">
            <v/>
          </cell>
        </row>
        <row r="356">
          <cell r="AV356" t="str">
            <v/>
          </cell>
          <cell r="AW356">
            <v>0</v>
          </cell>
          <cell r="AX356" t="str">
            <v/>
          </cell>
        </row>
        <row r="357">
          <cell r="AV357" t="str">
            <v/>
          </cell>
          <cell r="AW357">
            <v>0</v>
          </cell>
          <cell r="AX357" t="str">
            <v/>
          </cell>
        </row>
        <row r="358">
          <cell r="AV358" t="str">
            <v/>
          </cell>
          <cell r="AW358">
            <v>0</v>
          </cell>
          <cell r="AX358" t="str">
            <v/>
          </cell>
        </row>
        <row r="359">
          <cell r="AV359" t="str">
            <v/>
          </cell>
          <cell r="AW359">
            <v>0</v>
          </cell>
          <cell r="AX359" t="str">
            <v/>
          </cell>
        </row>
        <row r="360">
          <cell r="AV360" t="str">
            <v/>
          </cell>
          <cell r="AW360">
            <v>0</v>
          </cell>
          <cell r="AX360" t="str">
            <v/>
          </cell>
        </row>
        <row r="361">
          <cell r="AV361" t="str">
            <v/>
          </cell>
          <cell r="AW361" t="str">
            <v/>
          </cell>
          <cell r="AX361" t="str">
            <v/>
          </cell>
        </row>
        <row r="362">
          <cell r="AV362" t="str">
            <v xml:space="preserve">   </v>
          </cell>
          <cell r="AW362" t="str">
            <v/>
          </cell>
          <cell r="AX362" t="str">
            <v/>
          </cell>
        </row>
        <row r="363">
          <cell r="AV363" t="str">
            <v xml:space="preserve">   </v>
          </cell>
          <cell r="AW363" t="str">
            <v/>
          </cell>
          <cell r="AX363" t="str">
            <v/>
          </cell>
        </row>
        <row r="364">
          <cell r="AV364" t="str">
            <v/>
          </cell>
          <cell r="AW364">
            <v>0</v>
          </cell>
          <cell r="AX364" t="str">
            <v/>
          </cell>
        </row>
        <row r="365">
          <cell r="AV365" t="str">
            <v/>
          </cell>
          <cell r="AW365">
            <v>0</v>
          </cell>
          <cell r="AX365" t="str">
            <v/>
          </cell>
        </row>
        <row r="366">
          <cell r="AV366" t="str">
            <v/>
          </cell>
          <cell r="AW366">
            <v>0</v>
          </cell>
          <cell r="AX366" t="str">
            <v/>
          </cell>
        </row>
        <row r="367">
          <cell r="AV367" t="str">
            <v/>
          </cell>
          <cell r="AW367">
            <v>0</v>
          </cell>
          <cell r="AX367" t="str">
            <v/>
          </cell>
        </row>
        <row r="368">
          <cell r="AV368" t="str">
            <v/>
          </cell>
          <cell r="AW368">
            <v>0</v>
          </cell>
          <cell r="AX368" t="str">
            <v/>
          </cell>
        </row>
        <row r="369">
          <cell r="AV369" t="str">
            <v/>
          </cell>
          <cell r="AW369">
            <v>0</v>
          </cell>
          <cell r="AX369" t="str">
            <v/>
          </cell>
        </row>
        <row r="370">
          <cell r="AV370" t="str">
            <v/>
          </cell>
          <cell r="AW370">
            <v>0</v>
          </cell>
          <cell r="AX370" t="str">
            <v/>
          </cell>
        </row>
        <row r="371">
          <cell r="AV371" t="str">
            <v/>
          </cell>
          <cell r="AW371">
            <v>0</v>
          </cell>
          <cell r="AX371" t="str">
            <v/>
          </cell>
        </row>
        <row r="372">
          <cell r="AV372" t="str">
            <v/>
          </cell>
          <cell r="AW372">
            <v>0</v>
          </cell>
          <cell r="AX372" t="str">
            <v/>
          </cell>
        </row>
        <row r="373">
          <cell r="AV373" t="str">
            <v/>
          </cell>
          <cell r="AW373">
            <v>0</v>
          </cell>
          <cell r="AX373" t="str">
            <v/>
          </cell>
        </row>
        <row r="374">
          <cell r="AV374" t="str">
            <v/>
          </cell>
          <cell r="AW374" t="str">
            <v/>
          </cell>
          <cell r="AX374" t="str">
            <v/>
          </cell>
        </row>
        <row r="375">
          <cell r="AV375" t="str">
            <v xml:space="preserve">   </v>
          </cell>
          <cell r="AW375" t="str">
            <v/>
          </cell>
          <cell r="AX375" t="str">
            <v/>
          </cell>
        </row>
        <row r="376">
          <cell r="AV376" t="str">
            <v xml:space="preserve">   </v>
          </cell>
          <cell r="AW376" t="str">
            <v/>
          </cell>
          <cell r="AX376" t="str">
            <v/>
          </cell>
        </row>
        <row r="377">
          <cell r="AV377" t="str">
            <v/>
          </cell>
          <cell r="AW377">
            <v>0</v>
          </cell>
          <cell r="AX377" t="str">
            <v/>
          </cell>
        </row>
        <row r="378">
          <cell r="AV378" t="str">
            <v/>
          </cell>
          <cell r="AW378">
            <v>0</v>
          </cell>
          <cell r="AX378" t="str">
            <v/>
          </cell>
        </row>
        <row r="379">
          <cell r="AV379" t="str">
            <v/>
          </cell>
          <cell r="AW379">
            <v>0</v>
          </cell>
          <cell r="AX379" t="str">
            <v/>
          </cell>
        </row>
        <row r="380">
          <cell r="AV380" t="str">
            <v/>
          </cell>
          <cell r="AW380">
            <v>0</v>
          </cell>
          <cell r="AX380" t="str">
            <v/>
          </cell>
        </row>
        <row r="381">
          <cell r="AV381" t="str">
            <v/>
          </cell>
          <cell r="AW381">
            <v>0</v>
          </cell>
          <cell r="AX381" t="str">
            <v/>
          </cell>
        </row>
        <row r="382">
          <cell r="AV382" t="str">
            <v/>
          </cell>
          <cell r="AW382">
            <v>0</v>
          </cell>
          <cell r="AX382" t="str">
            <v/>
          </cell>
        </row>
        <row r="383">
          <cell r="AV383" t="str">
            <v/>
          </cell>
          <cell r="AW383">
            <v>0</v>
          </cell>
          <cell r="AX383" t="str">
            <v/>
          </cell>
        </row>
        <row r="384">
          <cell r="AV384" t="str">
            <v/>
          </cell>
          <cell r="AW384">
            <v>0</v>
          </cell>
          <cell r="AX384" t="str">
            <v/>
          </cell>
        </row>
        <row r="385">
          <cell r="AV385" t="str">
            <v/>
          </cell>
          <cell r="AW385">
            <v>0</v>
          </cell>
          <cell r="AX385" t="str">
            <v/>
          </cell>
        </row>
        <row r="386">
          <cell r="AV386" t="str">
            <v/>
          </cell>
          <cell r="AW386">
            <v>0</v>
          </cell>
          <cell r="AX386" t="str">
            <v/>
          </cell>
        </row>
        <row r="387">
          <cell r="AV387" t="str">
            <v/>
          </cell>
          <cell r="AW387" t="str">
            <v/>
          </cell>
          <cell r="AX387" t="str">
            <v/>
          </cell>
        </row>
        <row r="388">
          <cell r="AV388" t="str">
            <v xml:space="preserve">   </v>
          </cell>
          <cell r="AW388" t="str">
            <v/>
          </cell>
          <cell r="AX388" t="str">
            <v/>
          </cell>
        </row>
        <row r="389">
          <cell r="AV389" t="str">
            <v xml:space="preserve">   </v>
          </cell>
          <cell r="AW389" t="str">
            <v/>
          </cell>
          <cell r="AX389" t="str">
            <v/>
          </cell>
        </row>
        <row r="390">
          <cell r="AV390" t="str">
            <v/>
          </cell>
          <cell r="AW390">
            <v>0</v>
          </cell>
          <cell r="AX390" t="str">
            <v/>
          </cell>
        </row>
        <row r="391">
          <cell r="AV391" t="str">
            <v/>
          </cell>
          <cell r="AW391">
            <v>0</v>
          </cell>
          <cell r="AX391" t="str">
            <v/>
          </cell>
        </row>
        <row r="392">
          <cell r="AV392" t="str">
            <v/>
          </cell>
          <cell r="AW392">
            <v>0</v>
          </cell>
          <cell r="AX392" t="str">
            <v/>
          </cell>
        </row>
        <row r="393">
          <cell r="AV393" t="str">
            <v/>
          </cell>
          <cell r="AW393">
            <v>0</v>
          </cell>
          <cell r="AX393" t="str">
            <v/>
          </cell>
        </row>
        <row r="394">
          <cell r="AV394" t="str">
            <v/>
          </cell>
          <cell r="AW394">
            <v>0</v>
          </cell>
          <cell r="AX394" t="str">
            <v/>
          </cell>
        </row>
        <row r="395">
          <cell r="AV395" t="str">
            <v/>
          </cell>
          <cell r="AW395">
            <v>0</v>
          </cell>
          <cell r="AX395" t="str">
            <v/>
          </cell>
        </row>
        <row r="396">
          <cell r="AV396" t="str">
            <v/>
          </cell>
          <cell r="AW396">
            <v>0</v>
          </cell>
          <cell r="AX396" t="str">
            <v/>
          </cell>
        </row>
        <row r="397">
          <cell r="AV397" t="str">
            <v/>
          </cell>
          <cell r="AW397">
            <v>0</v>
          </cell>
          <cell r="AX397" t="str">
            <v/>
          </cell>
        </row>
        <row r="398">
          <cell r="AV398" t="str">
            <v/>
          </cell>
          <cell r="AW398">
            <v>0</v>
          </cell>
          <cell r="AX398" t="str">
            <v/>
          </cell>
        </row>
        <row r="399">
          <cell r="AV399" t="str">
            <v/>
          </cell>
          <cell r="AW399">
            <v>0</v>
          </cell>
          <cell r="AX399" t="str">
            <v/>
          </cell>
        </row>
        <row r="400">
          <cell r="AV400" t="str">
            <v/>
          </cell>
          <cell r="AW400" t="str">
            <v/>
          </cell>
          <cell r="AX400" t="str">
            <v/>
          </cell>
        </row>
        <row r="401">
          <cell r="AV401" t="str">
            <v xml:space="preserve">   </v>
          </cell>
          <cell r="AW401" t="str">
            <v/>
          </cell>
          <cell r="AX401" t="str">
            <v/>
          </cell>
        </row>
        <row r="402">
          <cell r="AV402" t="str">
            <v xml:space="preserve">   </v>
          </cell>
          <cell r="AW402" t="str">
            <v/>
          </cell>
          <cell r="AX402" t="str">
            <v/>
          </cell>
        </row>
        <row r="403">
          <cell r="AV403" t="str">
            <v/>
          </cell>
          <cell r="AW403">
            <v>0</v>
          </cell>
          <cell r="AX403" t="str">
            <v/>
          </cell>
        </row>
        <row r="404">
          <cell r="AV404" t="str">
            <v/>
          </cell>
          <cell r="AW404">
            <v>0</v>
          </cell>
          <cell r="AX404" t="str">
            <v/>
          </cell>
        </row>
        <row r="405">
          <cell r="AV405" t="str">
            <v/>
          </cell>
          <cell r="AW405">
            <v>0</v>
          </cell>
          <cell r="AX405" t="str">
            <v/>
          </cell>
        </row>
        <row r="406">
          <cell r="AV406" t="str">
            <v/>
          </cell>
          <cell r="AW406">
            <v>0</v>
          </cell>
          <cell r="AX406" t="str">
            <v/>
          </cell>
        </row>
        <row r="407">
          <cell r="AV407" t="str">
            <v/>
          </cell>
          <cell r="AW407">
            <v>0</v>
          </cell>
          <cell r="AX407" t="str">
            <v/>
          </cell>
        </row>
        <row r="408">
          <cell r="AV408" t="str">
            <v/>
          </cell>
          <cell r="AW408">
            <v>0</v>
          </cell>
          <cell r="AX408" t="str">
            <v/>
          </cell>
        </row>
        <row r="409">
          <cell r="AV409" t="str">
            <v/>
          </cell>
          <cell r="AW409">
            <v>0</v>
          </cell>
          <cell r="AX409" t="str">
            <v/>
          </cell>
        </row>
        <row r="410">
          <cell r="AV410" t="str">
            <v/>
          </cell>
          <cell r="AW410">
            <v>0</v>
          </cell>
          <cell r="AX410" t="str">
            <v/>
          </cell>
        </row>
        <row r="411">
          <cell r="AV411" t="str">
            <v/>
          </cell>
          <cell r="AW411">
            <v>0</v>
          </cell>
          <cell r="AX411" t="str">
            <v/>
          </cell>
        </row>
        <row r="412">
          <cell r="AV412" t="str">
            <v/>
          </cell>
          <cell r="AW412">
            <v>0</v>
          </cell>
          <cell r="AX412" t="str">
            <v/>
          </cell>
        </row>
        <row r="413">
          <cell r="AV413" t="str">
            <v/>
          </cell>
          <cell r="AW413" t="str">
            <v/>
          </cell>
          <cell r="AX413" t="str">
            <v/>
          </cell>
        </row>
        <row r="414">
          <cell r="AV414" t="str">
            <v xml:space="preserve">   </v>
          </cell>
          <cell r="AW414" t="str">
            <v/>
          </cell>
          <cell r="AX414" t="str">
            <v/>
          </cell>
        </row>
        <row r="415">
          <cell r="AV415" t="str">
            <v xml:space="preserve">   </v>
          </cell>
          <cell r="AW415" t="str">
            <v/>
          </cell>
          <cell r="AX415" t="str">
            <v/>
          </cell>
        </row>
        <row r="416">
          <cell r="AV416" t="str">
            <v/>
          </cell>
          <cell r="AW416">
            <v>0</v>
          </cell>
          <cell r="AX416" t="str">
            <v/>
          </cell>
        </row>
        <row r="417">
          <cell r="AV417" t="str">
            <v/>
          </cell>
          <cell r="AW417">
            <v>0</v>
          </cell>
          <cell r="AX417" t="str">
            <v/>
          </cell>
        </row>
        <row r="418">
          <cell r="AV418" t="str">
            <v/>
          </cell>
          <cell r="AW418">
            <v>0</v>
          </cell>
          <cell r="AX418" t="str">
            <v/>
          </cell>
        </row>
        <row r="419">
          <cell r="AV419" t="str">
            <v/>
          </cell>
          <cell r="AW419">
            <v>0</v>
          </cell>
          <cell r="AX419" t="str">
            <v/>
          </cell>
        </row>
        <row r="420">
          <cell r="AV420" t="str">
            <v/>
          </cell>
          <cell r="AW420">
            <v>0</v>
          </cell>
          <cell r="AX420" t="str">
            <v/>
          </cell>
        </row>
        <row r="421">
          <cell r="AV421" t="str">
            <v/>
          </cell>
          <cell r="AW421">
            <v>0</v>
          </cell>
          <cell r="AX421" t="str">
            <v/>
          </cell>
        </row>
        <row r="422">
          <cell r="AV422" t="str">
            <v/>
          </cell>
          <cell r="AW422">
            <v>0</v>
          </cell>
          <cell r="AX422" t="str">
            <v/>
          </cell>
        </row>
        <row r="423">
          <cell r="AV423" t="str">
            <v/>
          </cell>
          <cell r="AW423">
            <v>0</v>
          </cell>
          <cell r="AX423" t="str">
            <v/>
          </cell>
        </row>
        <row r="424">
          <cell r="AV424" t="str">
            <v/>
          </cell>
          <cell r="AW424">
            <v>0</v>
          </cell>
          <cell r="AX424" t="str">
            <v/>
          </cell>
        </row>
        <row r="425">
          <cell r="AV425" t="str">
            <v/>
          </cell>
          <cell r="AW425">
            <v>0</v>
          </cell>
          <cell r="AX425" t="str">
            <v/>
          </cell>
        </row>
        <row r="426">
          <cell r="AV426" t="str">
            <v/>
          </cell>
          <cell r="AW426" t="str">
            <v/>
          </cell>
          <cell r="AX426" t="str">
            <v/>
          </cell>
        </row>
        <row r="427">
          <cell r="AV427" t="str">
            <v xml:space="preserve">   </v>
          </cell>
          <cell r="AW427" t="str">
            <v/>
          </cell>
          <cell r="AX427" t="str">
            <v/>
          </cell>
        </row>
        <row r="428">
          <cell r="AV428" t="str">
            <v xml:space="preserve">   </v>
          </cell>
          <cell r="AW428" t="str">
            <v/>
          </cell>
          <cell r="AX428" t="str">
            <v/>
          </cell>
        </row>
        <row r="429">
          <cell r="AV429" t="str">
            <v/>
          </cell>
          <cell r="AW429">
            <v>0</v>
          </cell>
          <cell r="AX429" t="str">
            <v/>
          </cell>
        </row>
        <row r="430">
          <cell r="AV430" t="str">
            <v/>
          </cell>
          <cell r="AW430">
            <v>0</v>
          </cell>
          <cell r="AX430" t="str">
            <v/>
          </cell>
        </row>
        <row r="431">
          <cell r="AV431" t="str">
            <v/>
          </cell>
          <cell r="AW431">
            <v>0</v>
          </cell>
          <cell r="AX431" t="str">
            <v/>
          </cell>
        </row>
        <row r="432">
          <cell r="AV432" t="str">
            <v/>
          </cell>
          <cell r="AW432">
            <v>0</v>
          </cell>
          <cell r="AX432" t="str">
            <v/>
          </cell>
        </row>
        <row r="433">
          <cell r="AV433" t="str">
            <v/>
          </cell>
          <cell r="AW433">
            <v>0</v>
          </cell>
          <cell r="AX433" t="str">
            <v/>
          </cell>
        </row>
        <row r="434">
          <cell r="AV434" t="str">
            <v/>
          </cell>
          <cell r="AW434">
            <v>0</v>
          </cell>
          <cell r="AX434" t="str">
            <v/>
          </cell>
        </row>
        <row r="435">
          <cell r="AV435" t="str">
            <v/>
          </cell>
          <cell r="AW435">
            <v>0</v>
          </cell>
          <cell r="AX435" t="str">
            <v/>
          </cell>
        </row>
        <row r="436">
          <cell r="AV436" t="str">
            <v/>
          </cell>
          <cell r="AW436">
            <v>0</v>
          </cell>
          <cell r="AX436" t="str">
            <v/>
          </cell>
        </row>
        <row r="437">
          <cell r="AV437" t="str">
            <v/>
          </cell>
          <cell r="AW437">
            <v>0</v>
          </cell>
          <cell r="AX437" t="str">
            <v/>
          </cell>
        </row>
        <row r="438">
          <cell r="AV438" t="str">
            <v/>
          </cell>
          <cell r="AW438">
            <v>0</v>
          </cell>
          <cell r="AX438" t="str">
            <v/>
          </cell>
        </row>
        <row r="439">
          <cell r="AV439" t="str">
            <v/>
          </cell>
          <cell r="AW439" t="str">
            <v/>
          </cell>
          <cell r="AX439" t="str">
            <v/>
          </cell>
        </row>
        <row r="440">
          <cell r="AV440" t="str">
            <v xml:space="preserve">   </v>
          </cell>
          <cell r="AW440" t="str">
            <v/>
          </cell>
          <cell r="AX440" t="str">
            <v/>
          </cell>
        </row>
        <row r="441">
          <cell r="AV441" t="str">
            <v xml:space="preserve">   </v>
          </cell>
          <cell r="AW441" t="str">
            <v/>
          </cell>
          <cell r="AX441" t="str">
            <v/>
          </cell>
        </row>
        <row r="442">
          <cell r="AV442" t="str">
            <v/>
          </cell>
          <cell r="AW442">
            <v>0</v>
          </cell>
          <cell r="AX442" t="str">
            <v/>
          </cell>
        </row>
        <row r="443">
          <cell r="AV443" t="str">
            <v/>
          </cell>
          <cell r="AW443">
            <v>0</v>
          </cell>
          <cell r="AX443" t="str">
            <v/>
          </cell>
        </row>
        <row r="444">
          <cell r="AV444" t="str">
            <v/>
          </cell>
          <cell r="AW444">
            <v>0</v>
          </cell>
          <cell r="AX444" t="str">
            <v/>
          </cell>
        </row>
        <row r="445">
          <cell r="AV445" t="str">
            <v/>
          </cell>
          <cell r="AW445">
            <v>0</v>
          </cell>
          <cell r="AX445" t="str">
            <v/>
          </cell>
        </row>
        <row r="446">
          <cell r="AV446" t="str">
            <v/>
          </cell>
          <cell r="AW446">
            <v>0</v>
          </cell>
          <cell r="AX446" t="str">
            <v/>
          </cell>
        </row>
        <row r="447">
          <cell r="AV447" t="str">
            <v/>
          </cell>
          <cell r="AW447">
            <v>0</v>
          </cell>
          <cell r="AX447" t="str">
            <v/>
          </cell>
        </row>
        <row r="448">
          <cell r="AV448" t="str">
            <v/>
          </cell>
          <cell r="AW448">
            <v>0</v>
          </cell>
          <cell r="AX448" t="str">
            <v/>
          </cell>
        </row>
        <row r="449">
          <cell r="AV449" t="str">
            <v/>
          </cell>
          <cell r="AW449">
            <v>0</v>
          </cell>
          <cell r="AX449" t="str">
            <v/>
          </cell>
        </row>
        <row r="450">
          <cell r="AV450" t="str">
            <v/>
          </cell>
          <cell r="AW450">
            <v>0</v>
          </cell>
          <cell r="AX450" t="str">
            <v/>
          </cell>
        </row>
        <row r="451">
          <cell r="AV451" t="str">
            <v/>
          </cell>
          <cell r="AW451">
            <v>0</v>
          </cell>
          <cell r="AX451" t="str">
            <v/>
          </cell>
        </row>
        <row r="452">
          <cell r="AV452" t="str">
            <v/>
          </cell>
          <cell r="AW452" t="str">
            <v/>
          </cell>
          <cell r="AX452" t="str">
            <v/>
          </cell>
        </row>
        <row r="453">
          <cell r="AV453" t="str">
            <v xml:space="preserve">   </v>
          </cell>
          <cell r="AW453" t="str">
            <v/>
          </cell>
          <cell r="AX453" t="str">
            <v/>
          </cell>
        </row>
        <row r="454">
          <cell r="AV454" t="str">
            <v xml:space="preserve">   </v>
          </cell>
          <cell r="AW454" t="str">
            <v/>
          </cell>
          <cell r="AX454" t="str">
            <v/>
          </cell>
        </row>
        <row r="455">
          <cell r="AV455" t="str">
            <v/>
          </cell>
          <cell r="AW455">
            <v>0</v>
          </cell>
          <cell r="AX455" t="str">
            <v/>
          </cell>
        </row>
        <row r="456">
          <cell r="AV456" t="str">
            <v/>
          </cell>
          <cell r="AW456">
            <v>0</v>
          </cell>
          <cell r="AX456" t="str">
            <v/>
          </cell>
        </row>
        <row r="457">
          <cell r="AV457" t="str">
            <v/>
          </cell>
          <cell r="AW457">
            <v>0</v>
          </cell>
          <cell r="AX457" t="str">
            <v/>
          </cell>
        </row>
        <row r="458">
          <cell r="AV458" t="str">
            <v/>
          </cell>
          <cell r="AW458">
            <v>0</v>
          </cell>
          <cell r="AX458" t="str">
            <v/>
          </cell>
        </row>
        <row r="459">
          <cell r="AV459" t="str">
            <v/>
          </cell>
          <cell r="AW459">
            <v>0</v>
          </cell>
          <cell r="AX459" t="str">
            <v/>
          </cell>
        </row>
        <row r="460">
          <cell r="AV460" t="str">
            <v/>
          </cell>
          <cell r="AW460">
            <v>0</v>
          </cell>
          <cell r="AX460" t="str">
            <v/>
          </cell>
        </row>
        <row r="461">
          <cell r="AV461" t="str">
            <v/>
          </cell>
          <cell r="AW461">
            <v>0</v>
          </cell>
          <cell r="AX461" t="str">
            <v/>
          </cell>
        </row>
        <row r="462">
          <cell r="AV462" t="str">
            <v/>
          </cell>
          <cell r="AW462">
            <v>0</v>
          </cell>
          <cell r="AX462" t="str">
            <v/>
          </cell>
        </row>
        <row r="463">
          <cell r="AV463" t="str">
            <v/>
          </cell>
          <cell r="AW463">
            <v>0</v>
          </cell>
          <cell r="AX463" t="str">
            <v/>
          </cell>
        </row>
        <row r="464">
          <cell r="AV464" t="str">
            <v/>
          </cell>
          <cell r="AW464">
            <v>0</v>
          </cell>
          <cell r="AX464" t="str">
            <v/>
          </cell>
        </row>
        <row r="465">
          <cell r="AV465" t="str">
            <v/>
          </cell>
          <cell r="AW465" t="str">
            <v/>
          </cell>
          <cell r="AX465" t="str">
            <v/>
          </cell>
        </row>
        <row r="466">
          <cell r="AV466" t="str">
            <v xml:space="preserve">   </v>
          </cell>
          <cell r="AW466" t="str">
            <v/>
          </cell>
          <cell r="AX466" t="str">
            <v/>
          </cell>
        </row>
        <row r="467">
          <cell r="AV467" t="str">
            <v xml:space="preserve">   </v>
          </cell>
          <cell r="AW467" t="str">
            <v/>
          </cell>
          <cell r="AX467" t="str">
            <v/>
          </cell>
        </row>
        <row r="468">
          <cell r="AV468" t="str">
            <v/>
          </cell>
          <cell r="AW468">
            <v>0</v>
          </cell>
          <cell r="AX468" t="str">
            <v/>
          </cell>
        </row>
        <row r="469">
          <cell r="AV469" t="str">
            <v/>
          </cell>
          <cell r="AW469">
            <v>0</v>
          </cell>
          <cell r="AX469" t="str">
            <v/>
          </cell>
        </row>
        <row r="470">
          <cell r="AV470" t="str">
            <v/>
          </cell>
          <cell r="AW470">
            <v>0</v>
          </cell>
          <cell r="AX470" t="str">
            <v/>
          </cell>
        </row>
        <row r="471">
          <cell r="AV471" t="str">
            <v/>
          </cell>
          <cell r="AW471">
            <v>0</v>
          </cell>
          <cell r="AX471" t="str">
            <v/>
          </cell>
        </row>
        <row r="472">
          <cell r="AV472" t="str">
            <v/>
          </cell>
          <cell r="AW472">
            <v>0</v>
          </cell>
          <cell r="AX472" t="str">
            <v/>
          </cell>
        </row>
        <row r="473">
          <cell r="AV473" t="str">
            <v/>
          </cell>
          <cell r="AW473">
            <v>0</v>
          </cell>
          <cell r="AX473" t="str">
            <v/>
          </cell>
        </row>
        <row r="474">
          <cell r="AV474" t="str">
            <v/>
          </cell>
          <cell r="AW474">
            <v>0</v>
          </cell>
          <cell r="AX474" t="str">
            <v/>
          </cell>
        </row>
        <row r="475">
          <cell r="AV475" t="str">
            <v/>
          </cell>
          <cell r="AW475">
            <v>0</v>
          </cell>
          <cell r="AX475" t="str">
            <v/>
          </cell>
        </row>
        <row r="476">
          <cell r="AV476" t="str">
            <v/>
          </cell>
          <cell r="AW476">
            <v>0</v>
          </cell>
          <cell r="AX476" t="str">
            <v/>
          </cell>
        </row>
        <row r="477">
          <cell r="AV477" t="str">
            <v/>
          </cell>
          <cell r="AW477">
            <v>0</v>
          </cell>
          <cell r="AX477" t="str">
            <v/>
          </cell>
        </row>
        <row r="478">
          <cell r="AV478" t="str">
            <v/>
          </cell>
          <cell r="AW478" t="str">
            <v/>
          </cell>
          <cell r="AX478" t="str">
            <v/>
          </cell>
        </row>
        <row r="479">
          <cell r="AV479" t="str">
            <v xml:space="preserve">   </v>
          </cell>
          <cell r="AW479" t="str">
            <v/>
          </cell>
          <cell r="AX479" t="str">
            <v/>
          </cell>
        </row>
        <row r="480">
          <cell r="AV480" t="str">
            <v xml:space="preserve">   </v>
          </cell>
          <cell r="AW480" t="str">
            <v/>
          </cell>
          <cell r="AX480" t="str">
            <v/>
          </cell>
        </row>
        <row r="481">
          <cell r="AV481" t="str">
            <v/>
          </cell>
          <cell r="AW481">
            <v>0</v>
          </cell>
          <cell r="AX481" t="str">
            <v/>
          </cell>
        </row>
        <row r="482">
          <cell r="AV482" t="str">
            <v/>
          </cell>
          <cell r="AW482">
            <v>0</v>
          </cell>
          <cell r="AX482" t="str">
            <v/>
          </cell>
        </row>
        <row r="483">
          <cell r="AV483" t="str">
            <v/>
          </cell>
          <cell r="AW483">
            <v>0</v>
          </cell>
          <cell r="AX483" t="str">
            <v/>
          </cell>
        </row>
        <row r="484">
          <cell r="AV484" t="str">
            <v/>
          </cell>
          <cell r="AW484">
            <v>0</v>
          </cell>
          <cell r="AX484" t="str">
            <v/>
          </cell>
        </row>
        <row r="485">
          <cell r="AV485" t="str">
            <v/>
          </cell>
          <cell r="AW485">
            <v>0</v>
          </cell>
          <cell r="AX485" t="str">
            <v/>
          </cell>
        </row>
        <row r="486">
          <cell r="AV486" t="str">
            <v/>
          </cell>
          <cell r="AW486">
            <v>0</v>
          </cell>
          <cell r="AX486" t="str">
            <v/>
          </cell>
        </row>
        <row r="487">
          <cell r="AV487" t="str">
            <v/>
          </cell>
          <cell r="AW487">
            <v>0</v>
          </cell>
          <cell r="AX487" t="str">
            <v/>
          </cell>
        </row>
        <row r="488">
          <cell r="AV488" t="str">
            <v/>
          </cell>
          <cell r="AW488">
            <v>0</v>
          </cell>
          <cell r="AX488" t="str">
            <v/>
          </cell>
        </row>
        <row r="489">
          <cell r="AV489" t="str">
            <v/>
          </cell>
          <cell r="AW489">
            <v>0</v>
          </cell>
          <cell r="AX489" t="str">
            <v/>
          </cell>
        </row>
        <row r="490">
          <cell r="AV490" t="str">
            <v/>
          </cell>
          <cell r="AW490">
            <v>0</v>
          </cell>
          <cell r="AX490" t="str">
            <v/>
          </cell>
        </row>
        <row r="491">
          <cell r="AV491" t="str">
            <v/>
          </cell>
          <cell r="AW491" t="str">
            <v/>
          </cell>
          <cell r="AX491" t="str">
            <v/>
          </cell>
        </row>
        <row r="492">
          <cell r="AV492" t="str">
            <v xml:space="preserve">   </v>
          </cell>
          <cell r="AW492" t="str">
            <v/>
          </cell>
          <cell r="AX492" t="str">
            <v/>
          </cell>
        </row>
        <row r="493">
          <cell r="AV493" t="str">
            <v xml:space="preserve">   </v>
          </cell>
          <cell r="AW493" t="str">
            <v/>
          </cell>
          <cell r="AX493" t="str">
            <v/>
          </cell>
        </row>
        <row r="494">
          <cell r="AV494" t="str">
            <v/>
          </cell>
          <cell r="AW494">
            <v>0</v>
          </cell>
          <cell r="AX494" t="str">
            <v/>
          </cell>
        </row>
        <row r="495">
          <cell r="AV495" t="str">
            <v/>
          </cell>
          <cell r="AW495">
            <v>0</v>
          </cell>
          <cell r="AX495" t="str">
            <v/>
          </cell>
        </row>
        <row r="496">
          <cell r="AV496" t="str">
            <v/>
          </cell>
          <cell r="AW496">
            <v>0</v>
          </cell>
          <cell r="AX496" t="str">
            <v/>
          </cell>
        </row>
        <row r="497">
          <cell r="AV497" t="str">
            <v/>
          </cell>
          <cell r="AW497">
            <v>0</v>
          </cell>
          <cell r="AX497" t="str">
            <v/>
          </cell>
        </row>
        <row r="498">
          <cell r="AV498" t="str">
            <v/>
          </cell>
          <cell r="AW498">
            <v>0</v>
          </cell>
          <cell r="AX498" t="str">
            <v/>
          </cell>
        </row>
        <row r="499">
          <cell r="AV499" t="str">
            <v/>
          </cell>
          <cell r="AW499">
            <v>0</v>
          </cell>
          <cell r="AX499" t="str">
            <v/>
          </cell>
        </row>
        <row r="500">
          <cell r="AV500" t="str">
            <v/>
          </cell>
          <cell r="AW500">
            <v>0</v>
          </cell>
          <cell r="AX500" t="str">
            <v/>
          </cell>
        </row>
        <row r="501">
          <cell r="AV501" t="str">
            <v/>
          </cell>
          <cell r="AW501">
            <v>0</v>
          </cell>
          <cell r="AX501" t="str">
            <v/>
          </cell>
        </row>
        <row r="502">
          <cell r="AV502" t="str">
            <v/>
          </cell>
          <cell r="AW502">
            <v>0</v>
          </cell>
          <cell r="AX502" t="str">
            <v/>
          </cell>
        </row>
        <row r="503">
          <cell r="AV503" t="str">
            <v/>
          </cell>
          <cell r="AW503">
            <v>0</v>
          </cell>
          <cell r="AX503" t="str">
            <v/>
          </cell>
        </row>
        <row r="504">
          <cell r="AV504" t="str">
            <v/>
          </cell>
          <cell r="AW504" t="str">
            <v/>
          </cell>
          <cell r="AX504" t="str">
            <v/>
          </cell>
        </row>
        <row r="505">
          <cell r="AV505" t="str">
            <v xml:space="preserve">   </v>
          </cell>
          <cell r="AW505" t="str">
            <v/>
          </cell>
          <cell r="AX505" t="str">
            <v/>
          </cell>
        </row>
        <row r="506">
          <cell r="AV506" t="str">
            <v xml:space="preserve">   </v>
          </cell>
          <cell r="AW506" t="str">
            <v/>
          </cell>
          <cell r="AX506" t="str">
            <v/>
          </cell>
        </row>
        <row r="507">
          <cell r="AV507" t="str">
            <v/>
          </cell>
          <cell r="AW507">
            <v>0</v>
          </cell>
          <cell r="AX507" t="str">
            <v/>
          </cell>
        </row>
        <row r="508">
          <cell r="AV508" t="str">
            <v/>
          </cell>
          <cell r="AW508">
            <v>0</v>
          </cell>
          <cell r="AX508" t="str">
            <v/>
          </cell>
        </row>
        <row r="509">
          <cell r="AV509" t="str">
            <v/>
          </cell>
          <cell r="AW509">
            <v>0</v>
          </cell>
          <cell r="AX509" t="str">
            <v/>
          </cell>
        </row>
        <row r="510">
          <cell r="AV510" t="str">
            <v/>
          </cell>
          <cell r="AW510">
            <v>0</v>
          </cell>
          <cell r="AX510" t="str">
            <v/>
          </cell>
        </row>
        <row r="511">
          <cell r="AV511" t="str">
            <v/>
          </cell>
          <cell r="AW511">
            <v>0</v>
          </cell>
          <cell r="AX511" t="str">
            <v/>
          </cell>
        </row>
        <row r="512">
          <cell r="AV512" t="str">
            <v/>
          </cell>
          <cell r="AW512">
            <v>0</v>
          </cell>
          <cell r="AX512" t="str">
            <v/>
          </cell>
        </row>
        <row r="513">
          <cell r="AV513" t="str">
            <v/>
          </cell>
          <cell r="AW513">
            <v>0</v>
          </cell>
          <cell r="AX513" t="str">
            <v/>
          </cell>
        </row>
        <row r="514">
          <cell r="AV514" t="str">
            <v/>
          </cell>
          <cell r="AW514">
            <v>0</v>
          </cell>
          <cell r="AX514" t="str">
            <v/>
          </cell>
        </row>
        <row r="515">
          <cell r="AV515" t="str">
            <v/>
          </cell>
          <cell r="AW515">
            <v>0</v>
          </cell>
          <cell r="AX515" t="str">
            <v/>
          </cell>
        </row>
        <row r="516">
          <cell r="AV516" t="str">
            <v/>
          </cell>
          <cell r="AW516">
            <v>0</v>
          </cell>
          <cell r="AX516" t="str">
            <v/>
          </cell>
        </row>
        <row r="517">
          <cell r="AV517" t="str">
            <v/>
          </cell>
          <cell r="AW517" t="str">
            <v/>
          </cell>
          <cell r="AX517" t="str">
            <v/>
          </cell>
        </row>
        <row r="518">
          <cell r="AV518" t="str">
            <v xml:space="preserve">   </v>
          </cell>
          <cell r="AW518" t="str">
            <v/>
          </cell>
          <cell r="AX518" t="str">
            <v/>
          </cell>
        </row>
        <row r="519">
          <cell r="AV519" t="str">
            <v xml:space="preserve">   </v>
          </cell>
          <cell r="AW519" t="str">
            <v/>
          </cell>
          <cell r="AX519" t="str">
            <v/>
          </cell>
        </row>
        <row r="520">
          <cell r="AV520" t="str">
            <v/>
          </cell>
          <cell r="AW520">
            <v>0</v>
          </cell>
          <cell r="AX520" t="str">
            <v/>
          </cell>
        </row>
        <row r="521">
          <cell r="AV521" t="str">
            <v/>
          </cell>
          <cell r="AW521">
            <v>0</v>
          </cell>
          <cell r="AX521" t="str">
            <v/>
          </cell>
        </row>
        <row r="522">
          <cell r="AV522" t="str">
            <v/>
          </cell>
          <cell r="AW522">
            <v>0</v>
          </cell>
          <cell r="AX522" t="str">
            <v/>
          </cell>
        </row>
        <row r="523">
          <cell r="AV523" t="str">
            <v/>
          </cell>
          <cell r="AW523">
            <v>0</v>
          </cell>
          <cell r="AX523" t="str">
            <v/>
          </cell>
        </row>
        <row r="524">
          <cell r="AV524" t="str">
            <v/>
          </cell>
          <cell r="AW524">
            <v>0</v>
          </cell>
          <cell r="AX524" t="str">
            <v/>
          </cell>
        </row>
        <row r="525">
          <cell r="AV525" t="str">
            <v/>
          </cell>
          <cell r="AW525">
            <v>0</v>
          </cell>
          <cell r="AX525" t="str">
            <v/>
          </cell>
        </row>
        <row r="526">
          <cell r="AV526" t="str">
            <v/>
          </cell>
          <cell r="AW526">
            <v>0</v>
          </cell>
          <cell r="AX526" t="str">
            <v/>
          </cell>
        </row>
        <row r="527">
          <cell r="AV527" t="str">
            <v/>
          </cell>
          <cell r="AW527">
            <v>0</v>
          </cell>
          <cell r="AX527" t="str">
            <v/>
          </cell>
        </row>
        <row r="528">
          <cell r="AV528" t="str">
            <v/>
          </cell>
          <cell r="AW528">
            <v>0</v>
          </cell>
          <cell r="AX528" t="str">
            <v/>
          </cell>
        </row>
        <row r="529">
          <cell r="AV529" t="str">
            <v/>
          </cell>
          <cell r="AW529">
            <v>0</v>
          </cell>
          <cell r="AX529" t="str">
            <v/>
          </cell>
        </row>
        <row r="530">
          <cell r="AV530" t="str">
            <v/>
          </cell>
          <cell r="AW530" t="str">
            <v/>
          </cell>
          <cell r="AX530" t="str">
            <v/>
          </cell>
        </row>
        <row r="531">
          <cell r="AV531" t="str">
            <v xml:space="preserve">   </v>
          </cell>
          <cell r="AW531" t="str">
            <v/>
          </cell>
          <cell r="AX531" t="str">
            <v/>
          </cell>
        </row>
        <row r="532">
          <cell r="AV532" t="str">
            <v xml:space="preserve">   </v>
          </cell>
          <cell r="AW532" t="str">
            <v/>
          </cell>
          <cell r="AX532" t="str">
            <v/>
          </cell>
        </row>
        <row r="533">
          <cell r="AV533" t="str">
            <v/>
          </cell>
          <cell r="AW533">
            <v>0</v>
          </cell>
          <cell r="AX533" t="str">
            <v/>
          </cell>
        </row>
        <row r="534">
          <cell r="AV534" t="str">
            <v/>
          </cell>
          <cell r="AW534">
            <v>0</v>
          </cell>
          <cell r="AX534" t="str">
            <v/>
          </cell>
        </row>
        <row r="535">
          <cell r="AV535" t="str">
            <v/>
          </cell>
          <cell r="AW535">
            <v>0</v>
          </cell>
          <cell r="AX535" t="str">
            <v/>
          </cell>
        </row>
        <row r="536">
          <cell r="AV536" t="str">
            <v/>
          </cell>
          <cell r="AW536">
            <v>0</v>
          </cell>
          <cell r="AX536" t="str">
            <v/>
          </cell>
        </row>
        <row r="537">
          <cell r="AV537" t="str">
            <v/>
          </cell>
          <cell r="AW537">
            <v>0</v>
          </cell>
          <cell r="AX537" t="str">
            <v/>
          </cell>
        </row>
        <row r="538">
          <cell r="AV538" t="str">
            <v/>
          </cell>
          <cell r="AW538">
            <v>0</v>
          </cell>
          <cell r="AX538" t="str">
            <v/>
          </cell>
        </row>
        <row r="539">
          <cell r="AV539" t="str">
            <v/>
          </cell>
          <cell r="AW539">
            <v>0</v>
          </cell>
          <cell r="AX539" t="str">
            <v/>
          </cell>
        </row>
        <row r="540">
          <cell r="AV540" t="str">
            <v/>
          </cell>
          <cell r="AW540">
            <v>0</v>
          </cell>
          <cell r="AX540" t="str">
            <v/>
          </cell>
        </row>
        <row r="541">
          <cell r="AV541" t="str">
            <v/>
          </cell>
          <cell r="AW541">
            <v>0</v>
          </cell>
          <cell r="AX541" t="str">
            <v/>
          </cell>
        </row>
        <row r="542">
          <cell r="AV542" t="str">
            <v/>
          </cell>
          <cell r="AW542">
            <v>0</v>
          </cell>
          <cell r="AX542" t="str">
            <v/>
          </cell>
        </row>
        <row r="543">
          <cell r="AV543" t="str">
            <v/>
          </cell>
          <cell r="AW543" t="str">
            <v/>
          </cell>
          <cell r="AX543" t="str">
            <v/>
          </cell>
        </row>
        <row r="544">
          <cell r="AV544" t="str">
            <v xml:space="preserve">   </v>
          </cell>
          <cell r="AW544" t="str">
            <v/>
          </cell>
          <cell r="AX544" t="str">
            <v/>
          </cell>
        </row>
        <row r="545">
          <cell r="AV545" t="str">
            <v xml:space="preserve">   </v>
          </cell>
          <cell r="AW545" t="str">
            <v/>
          </cell>
          <cell r="AX545" t="str">
            <v/>
          </cell>
        </row>
        <row r="546">
          <cell r="AV546" t="str">
            <v/>
          </cell>
          <cell r="AW546">
            <v>0</v>
          </cell>
          <cell r="AX546" t="str">
            <v/>
          </cell>
        </row>
        <row r="547">
          <cell r="AV547" t="str">
            <v/>
          </cell>
          <cell r="AW547">
            <v>0</v>
          </cell>
          <cell r="AX547" t="str">
            <v/>
          </cell>
        </row>
        <row r="548">
          <cell r="AV548" t="str">
            <v/>
          </cell>
          <cell r="AW548">
            <v>0</v>
          </cell>
          <cell r="AX548" t="str">
            <v/>
          </cell>
        </row>
        <row r="549">
          <cell r="AV549" t="str">
            <v/>
          </cell>
          <cell r="AW549">
            <v>0</v>
          </cell>
          <cell r="AX549" t="str">
            <v/>
          </cell>
        </row>
        <row r="550">
          <cell r="AV550" t="str">
            <v/>
          </cell>
          <cell r="AW550">
            <v>0</v>
          </cell>
          <cell r="AX550" t="str">
            <v/>
          </cell>
        </row>
        <row r="551">
          <cell r="AV551" t="str">
            <v/>
          </cell>
          <cell r="AW551">
            <v>0</v>
          </cell>
          <cell r="AX551" t="str">
            <v/>
          </cell>
        </row>
        <row r="552">
          <cell r="AV552" t="str">
            <v/>
          </cell>
          <cell r="AW552">
            <v>0</v>
          </cell>
          <cell r="AX552" t="str">
            <v/>
          </cell>
        </row>
        <row r="553">
          <cell r="AV553" t="str">
            <v/>
          </cell>
          <cell r="AW553">
            <v>0</v>
          </cell>
          <cell r="AX553" t="str">
            <v/>
          </cell>
        </row>
        <row r="554">
          <cell r="AV554" t="str">
            <v/>
          </cell>
          <cell r="AW554">
            <v>0</v>
          </cell>
          <cell r="AX554" t="str">
            <v/>
          </cell>
        </row>
        <row r="555">
          <cell r="AV555" t="str">
            <v/>
          </cell>
          <cell r="AW555">
            <v>0</v>
          </cell>
          <cell r="AX555" t="str">
            <v/>
          </cell>
        </row>
        <row r="556">
          <cell r="AV556" t="str">
            <v/>
          </cell>
          <cell r="AW556" t="str">
            <v/>
          </cell>
          <cell r="AX556" t="str">
            <v/>
          </cell>
        </row>
        <row r="557">
          <cell r="AV557" t="str">
            <v xml:space="preserve">   </v>
          </cell>
          <cell r="AW557" t="str">
            <v/>
          </cell>
          <cell r="AX557" t="str">
            <v/>
          </cell>
        </row>
        <row r="558">
          <cell r="AV558" t="str">
            <v xml:space="preserve">   </v>
          </cell>
          <cell r="AW558" t="str">
            <v/>
          </cell>
          <cell r="AX558" t="str">
            <v/>
          </cell>
        </row>
        <row r="559">
          <cell r="AV559" t="str">
            <v/>
          </cell>
          <cell r="AW559">
            <v>0</v>
          </cell>
          <cell r="AX559" t="str">
            <v/>
          </cell>
        </row>
        <row r="560">
          <cell r="AV560" t="str">
            <v/>
          </cell>
          <cell r="AW560">
            <v>0</v>
          </cell>
          <cell r="AX560" t="str">
            <v/>
          </cell>
        </row>
        <row r="561">
          <cell r="AV561" t="str">
            <v/>
          </cell>
          <cell r="AW561">
            <v>0</v>
          </cell>
          <cell r="AX561" t="str">
            <v/>
          </cell>
        </row>
        <row r="562">
          <cell r="AV562" t="str">
            <v/>
          </cell>
          <cell r="AW562">
            <v>0</v>
          </cell>
          <cell r="AX562" t="str">
            <v/>
          </cell>
        </row>
        <row r="563">
          <cell r="AV563" t="str">
            <v/>
          </cell>
          <cell r="AW563">
            <v>0</v>
          </cell>
          <cell r="AX563" t="str">
            <v/>
          </cell>
        </row>
        <row r="564">
          <cell r="AV564" t="str">
            <v/>
          </cell>
          <cell r="AW564">
            <v>0</v>
          </cell>
          <cell r="AX564" t="str">
            <v/>
          </cell>
        </row>
        <row r="565">
          <cell r="AV565" t="str">
            <v/>
          </cell>
          <cell r="AW565">
            <v>0</v>
          </cell>
          <cell r="AX565" t="str">
            <v/>
          </cell>
        </row>
        <row r="566">
          <cell r="AV566" t="str">
            <v/>
          </cell>
          <cell r="AW566">
            <v>0</v>
          </cell>
          <cell r="AX566" t="str">
            <v/>
          </cell>
        </row>
        <row r="567">
          <cell r="AV567" t="str">
            <v/>
          </cell>
          <cell r="AW567">
            <v>0</v>
          </cell>
          <cell r="AX567" t="str">
            <v/>
          </cell>
        </row>
        <row r="568">
          <cell r="AV568" t="str">
            <v/>
          </cell>
          <cell r="AW568">
            <v>0</v>
          </cell>
          <cell r="AX568" t="str">
            <v/>
          </cell>
        </row>
        <row r="569">
          <cell r="AV569" t="str">
            <v/>
          </cell>
          <cell r="AW569" t="str">
            <v/>
          </cell>
          <cell r="AX569" t="str">
            <v/>
          </cell>
        </row>
        <row r="570">
          <cell r="AV570" t="str">
            <v xml:space="preserve">   </v>
          </cell>
          <cell r="AW570" t="str">
            <v/>
          </cell>
          <cell r="AX570" t="str">
            <v/>
          </cell>
        </row>
        <row r="571">
          <cell r="AV571" t="str">
            <v xml:space="preserve">   </v>
          </cell>
          <cell r="AW571" t="str">
            <v/>
          </cell>
          <cell r="AX571" t="str">
            <v/>
          </cell>
        </row>
        <row r="572">
          <cell r="AV572" t="str">
            <v/>
          </cell>
          <cell r="AW572">
            <v>0</v>
          </cell>
          <cell r="AX572" t="str">
            <v/>
          </cell>
        </row>
        <row r="573">
          <cell r="AV573" t="str">
            <v/>
          </cell>
          <cell r="AW573">
            <v>0</v>
          </cell>
          <cell r="AX573" t="str">
            <v/>
          </cell>
        </row>
        <row r="574">
          <cell r="AV574" t="str">
            <v/>
          </cell>
          <cell r="AW574">
            <v>0</v>
          </cell>
          <cell r="AX574" t="str">
            <v/>
          </cell>
        </row>
        <row r="575">
          <cell r="AV575" t="str">
            <v/>
          </cell>
          <cell r="AW575">
            <v>0</v>
          </cell>
          <cell r="AX575" t="str">
            <v/>
          </cell>
        </row>
        <row r="576">
          <cell r="AV576" t="str">
            <v/>
          </cell>
          <cell r="AW576">
            <v>0</v>
          </cell>
          <cell r="AX576" t="str">
            <v/>
          </cell>
        </row>
        <row r="577">
          <cell r="AV577" t="str">
            <v/>
          </cell>
          <cell r="AW577">
            <v>0</v>
          </cell>
          <cell r="AX577" t="str">
            <v/>
          </cell>
        </row>
        <row r="578">
          <cell r="AV578" t="str">
            <v/>
          </cell>
          <cell r="AW578">
            <v>0</v>
          </cell>
          <cell r="AX578" t="str">
            <v/>
          </cell>
        </row>
        <row r="579">
          <cell r="AV579" t="str">
            <v/>
          </cell>
          <cell r="AW579">
            <v>0</v>
          </cell>
          <cell r="AX579" t="str">
            <v/>
          </cell>
        </row>
        <row r="580">
          <cell r="AV580" t="str">
            <v/>
          </cell>
          <cell r="AW580">
            <v>0</v>
          </cell>
          <cell r="AX580" t="str">
            <v/>
          </cell>
        </row>
        <row r="581">
          <cell r="AV581" t="str">
            <v/>
          </cell>
          <cell r="AW581">
            <v>0</v>
          </cell>
          <cell r="AX581" t="str">
            <v/>
          </cell>
        </row>
        <row r="582">
          <cell r="AV582" t="str">
            <v/>
          </cell>
          <cell r="AW582" t="str">
            <v/>
          </cell>
          <cell r="AX582" t="str">
            <v/>
          </cell>
        </row>
        <row r="583">
          <cell r="AV583" t="str">
            <v xml:space="preserve">   </v>
          </cell>
          <cell r="AW583" t="str">
            <v/>
          </cell>
          <cell r="AX583" t="str">
            <v/>
          </cell>
        </row>
        <row r="584">
          <cell r="AV584" t="str">
            <v xml:space="preserve">   </v>
          </cell>
          <cell r="AW584" t="str">
            <v/>
          </cell>
          <cell r="AX584" t="str">
            <v/>
          </cell>
        </row>
        <row r="585">
          <cell r="AV585" t="str">
            <v/>
          </cell>
          <cell r="AW585">
            <v>0</v>
          </cell>
          <cell r="AX585" t="str">
            <v/>
          </cell>
        </row>
        <row r="586">
          <cell r="AV586" t="str">
            <v/>
          </cell>
          <cell r="AW586">
            <v>0</v>
          </cell>
          <cell r="AX586" t="str">
            <v/>
          </cell>
        </row>
        <row r="587">
          <cell r="AV587" t="str">
            <v/>
          </cell>
          <cell r="AW587">
            <v>0</v>
          </cell>
          <cell r="AX587" t="str">
            <v/>
          </cell>
        </row>
        <row r="588">
          <cell r="AV588" t="str">
            <v/>
          </cell>
          <cell r="AW588">
            <v>0</v>
          </cell>
          <cell r="AX588" t="str">
            <v/>
          </cell>
        </row>
        <row r="589">
          <cell r="AV589" t="str">
            <v/>
          </cell>
          <cell r="AW589">
            <v>0</v>
          </cell>
          <cell r="AX589" t="str">
            <v/>
          </cell>
        </row>
        <row r="590">
          <cell r="AV590" t="str">
            <v/>
          </cell>
          <cell r="AW590">
            <v>0</v>
          </cell>
          <cell r="AX590" t="str">
            <v/>
          </cell>
        </row>
        <row r="591">
          <cell r="AV591" t="str">
            <v/>
          </cell>
          <cell r="AW591">
            <v>0</v>
          </cell>
          <cell r="AX591" t="str">
            <v/>
          </cell>
        </row>
        <row r="592">
          <cell r="AV592" t="str">
            <v/>
          </cell>
          <cell r="AW592">
            <v>0</v>
          </cell>
          <cell r="AX592" t="str">
            <v/>
          </cell>
        </row>
        <row r="593">
          <cell r="AV593" t="str">
            <v/>
          </cell>
          <cell r="AW593">
            <v>0</v>
          </cell>
          <cell r="AX593" t="str">
            <v/>
          </cell>
        </row>
        <row r="594">
          <cell r="AV594" t="str">
            <v/>
          </cell>
          <cell r="AW594">
            <v>0</v>
          </cell>
          <cell r="AX594" t="str">
            <v/>
          </cell>
        </row>
        <row r="595">
          <cell r="AV595" t="str">
            <v/>
          </cell>
          <cell r="AW595" t="str">
            <v/>
          </cell>
          <cell r="AX595" t="str">
            <v/>
          </cell>
        </row>
        <row r="596">
          <cell r="AV596" t="str">
            <v xml:space="preserve">   </v>
          </cell>
          <cell r="AW596" t="str">
            <v/>
          </cell>
          <cell r="AX596" t="str">
            <v/>
          </cell>
        </row>
        <row r="597">
          <cell r="AV597" t="str">
            <v xml:space="preserve">   </v>
          </cell>
          <cell r="AW597" t="str">
            <v/>
          </cell>
          <cell r="AX597" t="str">
            <v/>
          </cell>
        </row>
        <row r="598">
          <cell r="AV598" t="str">
            <v/>
          </cell>
          <cell r="AW598">
            <v>0</v>
          </cell>
          <cell r="AX598" t="str">
            <v/>
          </cell>
        </row>
        <row r="599">
          <cell r="AV599" t="str">
            <v/>
          </cell>
          <cell r="AW599">
            <v>0</v>
          </cell>
          <cell r="AX599" t="str">
            <v/>
          </cell>
        </row>
        <row r="600">
          <cell r="AV600" t="str">
            <v/>
          </cell>
          <cell r="AW600">
            <v>0</v>
          </cell>
          <cell r="AX600" t="str">
            <v/>
          </cell>
        </row>
        <row r="601">
          <cell r="AV601" t="str">
            <v/>
          </cell>
          <cell r="AW601">
            <v>0</v>
          </cell>
          <cell r="AX601" t="str">
            <v/>
          </cell>
        </row>
        <row r="602">
          <cell r="AV602" t="str">
            <v/>
          </cell>
          <cell r="AW602">
            <v>0</v>
          </cell>
          <cell r="AX602" t="str">
            <v/>
          </cell>
        </row>
        <row r="603">
          <cell r="AV603" t="str">
            <v/>
          </cell>
          <cell r="AW603">
            <v>0</v>
          </cell>
          <cell r="AX603" t="str">
            <v/>
          </cell>
        </row>
        <row r="604">
          <cell r="AV604" t="str">
            <v/>
          </cell>
          <cell r="AW604">
            <v>0</v>
          </cell>
          <cell r="AX604" t="str">
            <v/>
          </cell>
        </row>
        <row r="605">
          <cell r="AV605" t="str">
            <v/>
          </cell>
          <cell r="AW605">
            <v>0</v>
          </cell>
          <cell r="AX605" t="str">
            <v/>
          </cell>
        </row>
        <row r="606">
          <cell r="AV606" t="str">
            <v/>
          </cell>
          <cell r="AW606">
            <v>0</v>
          </cell>
          <cell r="AX606" t="str">
            <v/>
          </cell>
        </row>
        <row r="607">
          <cell r="AV607" t="str">
            <v/>
          </cell>
          <cell r="AW607">
            <v>0</v>
          </cell>
          <cell r="AX607" t="str">
            <v/>
          </cell>
        </row>
        <row r="608">
          <cell r="AV608" t="str">
            <v/>
          </cell>
          <cell r="AW608" t="str">
            <v/>
          </cell>
          <cell r="AX608" t="str">
            <v/>
          </cell>
        </row>
        <row r="609">
          <cell r="AV609" t="str">
            <v xml:space="preserve">   </v>
          </cell>
          <cell r="AW609" t="str">
            <v/>
          </cell>
          <cell r="AX609" t="str">
            <v/>
          </cell>
        </row>
        <row r="610">
          <cell r="AV610" t="str">
            <v xml:space="preserve">   </v>
          </cell>
          <cell r="AW610" t="str">
            <v/>
          </cell>
          <cell r="AX610" t="str">
            <v/>
          </cell>
        </row>
        <row r="611">
          <cell r="AV611" t="str">
            <v/>
          </cell>
          <cell r="AW611">
            <v>0</v>
          </cell>
          <cell r="AX611" t="str">
            <v/>
          </cell>
        </row>
        <row r="612">
          <cell r="AV612" t="str">
            <v/>
          </cell>
          <cell r="AW612">
            <v>0</v>
          </cell>
          <cell r="AX612" t="str">
            <v/>
          </cell>
        </row>
        <row r="613">
          <cell r="AV613" t="str">
            <v/>
          </cell>
          <cell r="AW613">
            <v>0</v>
          </cell>
          <cell r="AX613" t="str">
            <v/>
          </cell>
        </row>
        <row r="614">
          <cell r="AV614" t="str">
            <v/>
          </cell>
          <cell r="AW614">
            <v>0</v>
          </cell>
          <cell r="AX614" t="str">
            <v/>
          </cell>
        </row>
        <row r="615">
          <cell r="AV615" t="str">
            <v/>
          </cell>
          <cell r="AW615">
            <v>0</v>
          </cell>
          <cell r="AX615" t="str">
            <v/>
          </cell>
        </row>
        <row r="616">
          <cell r="AV616" t="str">
            <v/>
          </cell>
          <cell r="AW616">
            <v>0</v>
          </cell>
          <cell r="AX616" t="str">
            <v/>
          </cell>
        </row>
        <row r="617">
          <cell r="AV617" t="str">
            <v/>
          </cell>
          <cell r="AW617">
            <v>0</v>
          </cell>
          <cell r="AX617" t="str">
            <v/>
          </cell>
        </row>
        <row r="618">
          <cell r="AV618" t="str">
            <v/>
          </cell>
          <cell r="AW618">
            <v>0</v>
          </cell>
          <cell r="AX618" t="str">
            <v/>
          </cell>
        </row>
        <row r="619">
          <cell r="AV619" t="str">
            <v/>
          </cell>
          <cell r="AW619">
            <v>0</v>
          </cell>
          <cell r="AX619" t="str">
            <v/>
          </cell>
        </row>
        <row r="620">
          <cell r="AV620" t="str">
            <v/>
          </cell>
          <cell r="AW620">
            <v>0</v>
          </cell>
          <cell r="AX620" t="str">
            <v/>
          </cell>
        </row>
        <row r="621">
          <cell r="AV621" t="str">
            <v/>
          </cell>
          <cell r="AW621" t="str">
            <v/>
          </cell>
          <cell r="AX621" t="str">
            <v/>
          </cell>
        </row>
        <row r="622">
          <cell r="AV622" t="str">
            <v xml:space="preserve">   </v>
          </cell>
          <cell r="AW622" t="str">
            <v/>
          </cell>
          <cell r="AX622" t="str">
            <v/>
          </cell>
        </row>
        <row r="623">
          <cell r="AV623" t="str">
            <v xml:space="preserve">   </v>
          </cell>
          <cell r="AW623" t="str">
            <v/>
          </cell>
          <cell r="AX623" t="str">
            <v/>
          </cell>
        </row>
        <row r="624">
          <cell r="AV624" t="str">
            <v/>
          </cell>
          <cell r="AW624">
            <v>0</v>
          </cell>
          <cell r="AX624" t="str">
            <v/>
          </cell>
        </row>
        <row r="625">
          <cell r="AV625" t="str">
            <v/>
          </cell>
          <cell r="AW625">
            <v>0</v>
          </cell>
          <cell r="AX625" t="str">
            <v/>
          </cell>
        </row>
        <row r="626">
          <cell r="AV626" t="str">
            <v/>
          </cell>
          <cell r="AW626">
            <v>0</v>
          </cell>
          <cell r="AX626" t="str">
            <v/>
          </cell>
        </row>
        <row r="627">
          <cell r="AV627" t="str">
            <v/>
          </cell>
          <cell r="AW627">
            <v>0</v>
          </cell>
          <cell r="AX627" t="str">
            <v/>
          </cell>
        </row>
        <row r="628">
          <cell r="AV628" t="str">
            <v/>
          </cell>
          <cell r="AW628">
            <v>0</v>
          </cell>
          <cell r="AX628" t="str">
            <v/>
          </cell>
        </row>
        <row r="629">
          <cell r="AV629" t="str">
            <v/>
          </cell>
          <cell r="AW629">
            <v>0</v>
          </cell>
          <cell r="AX629" t="str">
            <v/>
          </cell>
        </row>
        <row r="630">
          <cell r="AV630" t="str">
            <v/>
          </cell>
          <cell r="AW630">
            <v>0</v>
          </cell>
          <cell r="AX630" t="str">
            <v/>
          </cell>
        </row>
        <row r="631">
          <cell r="AV631" t="str">
            <v/>
          </cell>
          <cell r="AW631">
            <v>0</v>
          </cell>
          <cell r="AX631" t="str">
            <v/>
          </cell>
        </row>
        <row r="632">
          <cell r="AV632" t="str">
            <v/>
          </cell>
          <cell r="AW632">
            <v>0</v>
          </cell>
          <cell r="AX632" t="str">
            <v/>
          </cell>
        </row>
        <row r="633">
          <cell r="AV633" t="str">
            <v/>
          </cell>
          <cell r="AW633">
            <v>0</v>
          </cell>
          <cell r="AX633" t="str">
            <v/>
          </cell>
        </row>
        <row r="634">
          <cell r="AV634" t="str">
            <v/>
          </cell>
          <cell r="AW634" t="str">
            <v/>
          </cell>
          <cell r="AX634" t="str">
            <v/>
          </cell>
        </row>
        <row r="635">
          <cell r="AV635" t="str">
            <v xml:space="preserve">   </v>
          </cell>
          <cell r="AW635" t="str">
            <v/>
          </cell>
          <cell r="AX635" t="str">
            <v/>
          </cell>
        </row>
        <row r="636">
          <cell r="AV636" t="str">
            <v xml:space="preserve">   </v>
          </cell>
          <cell r="AW636" t="str">
            <v/>
          </cell>
          <cell r="AX636" t="str">
            <v/>
          </cell>
        </row>
        <row r="637">
          <cell r="AV637" t="str">
            <v/>
          </cell>
          <cell r="AW637">
            <v>0</v>
          </cell>
          <cell r="AX637" t="str">
            <v/>
          </cell>
        </row>
        <row r="638">
          <cell r="AV638" t="str">
            <v/>
          </cell>
          <cell r="AW638">
            <v>0</v>
          </cell>
          <cell r="AX638" t="str">
            <v/>
          </cell>
        </row>
        <row r="639">
          <cell r="AV639" t="str">
            <v/>
          </cell>
          <cell r="AW639">
            <v>0</v>
          </cell>
          <cell r="AX639" t="str">
            <v/>
          </cell>
        </row>
        <row r="640">
          <cell r="AV640" t="str">
            <v/>
          </cell>
          <cell r="AW640">
            <v>0</v>
          </cell>
          <cell r="AX640" t="str">
            <v/>
          </cell>
        </row>
        <row r="641">
          <cell r="AV641" t="str">
            <v/>
          </cell>
          <cell r="AW641">
            <v>0</v>
          </cell>
          <cell r="AX641" t="str">
            <v/>
          </cell>
        </row>
        <row r="642">
          <cell r="AV642" t="str">
            <v/>
          </cell>
          <cell r="AW642">
            <v>0</v>
          </cell>
          <cell r="AX642" t="str">
            <v/>
          </cell>
        </row>
        <row r="643">
          <cell r="AV643" t="str">
            <v/>
          </cell>
          <cell r="AW643">
            <v>0</v>
          </cell>
          <cell r="AX643" t="str">
            <v/>
          </cell>
        </row>
        <row r="644">
          <cell r="AV644" t="str">
            <v/>
          </cell>
          <cell r="AW644">
            <v>0</v>
          </cell>
          <cell r="AX644" t="str">
            <v/>
          </cell>
        </row>
        <row r="645">
          <cell r="AV645" t="str">
            <v/>
          </cell>
          <cell r="AW645">
            <v>0</v>
          </cell>
          <cell r="AX645" t="str">
            <v/>
          </cell>
        </row>
        <row r="646">
          <cell r="AV646" t="str">
            <v/>
          </cell>
          <cell r="AW646">
            <v>0</v>
          </cell>
          <cell r="AX646" t="str">
            <v/>
          </cell>
        </row>
        <row r="647">
          <cell r="AV647" t="str">
            <v/>
          </cell>
          <cell r="AW647" t="str">
            <v/>
          </cell>
          <cell r="AX647" t="str">
            <v/>
          </cell>
        </row>
        <row r="648">
          <cell r="AV648" t="str">
            <v xml:space="preserve">   </v>
          </cell>
          <cell r="AW648" t="str">
            <v/>
          </cell>
          <cell r="AX648" t="str">
            <v/>
          </cell>
        </row>
        <row r="649">
          <cell r="AV649" t="str">
            <v xml:space="preserve">   </v>
          </cell>
          <cell r="AW649" t="str">
            <v/>
          </cell>
          <cell r="AX649" t="str">
            <v/>
          </cell>
        </row>
        <row r="650">
          <cell r="AV650" t="str">
            <v/>
          </cell>
          <cell r="AW650">
            <v>0</v>
          </cell>
          <cell r="AX650" t="str">
            <v/>
          </cell>
        </row>
        <row r="651">
          <cell r="AV651" t="str">
            <v/>
          </cell>
          <cell r="AW651">
            <v>0</v>
          </cell>
          <cell r="AX651" t="str">
            <v/>
          </cell>
        </row>
        <row r="652">
          <cell r="AV652" t="str">
            <v/>
          </cell>
          <cell r="AW652">
            <v>0</v>
          </cell>
          <cell r="AX652" t="str">
            <v/>
          </cell>
        </row>
        <row r="653">
          <cell r="AV653" t="str">
            <v/>
          </cell>
          <cell r="AW653">
            <v>0</v>
          </cell>
          <cell r="AX653" t="str">
            <v/>
          </cell>
        </row>
        <row r="654">
          <cell r="AV654" t="str">
            <v/>
          </cell>
          <cell r="AW654">
            <v>0</v>
          </cell>
          <cell r="AX654" t="str">
            <v/>
          </cell>
        </row>
        <row r="655">
          <cell r="AV655" t="str">
            <v/>
          </cell>
          <cell r="AW655">
            <v>0</v>
          </cell>
          <cell r="AX655" t="str">
            <v/>
          </cell>
        </row>
        <row r="656">
          <cell r="AV656" t="str">
            <v/>
          </cell>
          <cell r="AW656">
            <v>0</v>
          </cell>
          <cell r="AX656" t="str">
            <v/>
          </cell>
        </row>
        <row r="657">
          <cell r="AV657" t="str">
            <v/>
          </cell>
          <cell r="AW657">
            <v>0</v>
          </cell>
          <cell r="AX657" t="str">
            <v/>
          </cell>
        </row>
        <row r="658">
          <cell r="AV658" t="str">
            <v/>
          </cell>
          <cell r="AW658">
            <v>0</v>
          </cell>
          <cell r="AX658" t="str">
            <v/>
          </cell>
        </row>
        <row r="659">
          <cell r="AV659" t="str">
            <v/>
          </cell>
          <cell r="AW659">
            <v>0</v>
          </cell>
          <cell r="AX659" t="str">
            <v/>
          </cell>
        </row>
        <row r="660">
          <cell r="AV660" t="str">
            <v/>
          </cell>
          <cell r="AW660" t="str">
            <v/>
          </cell>
          <cell r="AX660" t="str">
            <v/>
          </cell>
        </row>
        <row r="661">
          <cell r="AV661" t="str">
            <v xml:space="preserve">   </v>
          </cell>
          <cell r="AW661" t="str">
            <v/>
          </cell>
          <cell r="AX661" t="str">
            <v/>
          </cell>
        </row>
        <row r="662">
          <cell r="AV662" t="str">
            <v xml:space="preserve">   </v>
          </cell>
          <cell r="AW662" t="str">
            <v/>
          </cell>
          <cell r="AX662" t="str">
            <v/>
          </cell>
        </row>
        <row r="663">
          <cell r="AV663" t="str">
            <v/>
          </cell>
          <cell r="AW663">
            <v>0</v>
          </cell>
          <cell r="AX663" t="str">
            <v/>
          </cell>
        </row>
        <row r="664">
          <cell r="AV664" t="str">
            <v/>
          </cell>
          <cell r="AW664">
            <v>0</v>
          </cell>
          <cell r="AX664" t="str">
            <v/>
          </cell>
        </row>
        <row r="665">
          <cell r="AV665" t="str">
            <v/>
          </cell>
          <cell r="AW665">
            <v>0</v>
          </cell>
          <cell r="AX665" t="str">
            <v/>
          </cell>
        </row>
        <row r="666">
          <cell r="AV666" t="str">
            <v/>
          </cell>
          <cell r="AW666">
            <v>0</v>
          </cell>
          <cell r="AX666" t="str">
            <v/>
          </cell>
        </row>
        <row r="667">
          <cell r="AV667" t="str">
            <v/>
          </cell>
          <cell r="AW667">
            <v>0</v>
          </cell>
          <cell r="AX667" t="str">
            <v/>
          </cell>
        </row>
        <row r="668">
          <cell r="AV668" t="str">
            <v/>
          </cell>
          <cell r="AW668">
            <v>0</v>
          </cell>
          <cell r="AX668" t="str">
            <v/>
          </cell>
        </row>
        <row r="669">
          <cell r="AV669" t="str">
            <v/>
          </cell>
          <cell r="AW669">
            <v>0</v>
          </cell>
          <cell r="AX669" t="str">
            <v/>
          </cell>
        </row>
        <row r="670">
          <cell r="AV670" t="str">
            <v/>
          </cell>
          <cell r="AW670">
            <v>0</v>
          </cell>
          <cell r="AX670" t="str">
            <v/>
          </cell>
        </row>
        <row r="671">
          <cell r="AV671" t="str">
            <v/>
          </cell>
          <cell r="AW671">
            <v>0</v>
          </cell>
          <cell r="AX671" t="str">
            <v/>
          </cell>
        </row>
        <row r="672">
          <cell r="AV672" t="str">
            <v/>
          </cell>
          <cell r="AW672">
            <v>0</v>
          </cell>
          <cell r="AX672" t="str">
            <v/>
          </cell>
        </row>
        <row r="673">
          <cell r="AV673" t="str">
            <v/>
          </cell>
          <cell r="AW673" t="str">
            <v/>
          </cell>
          <cell r="AX673" t="str">
            <v/>
          </cell>
        </row>
        <row r="674">
          <cell r="AV674" t="str">
            <v xml:space="preserve">   </v>
          </cell>
          <cell r="AW674" t="str">
            <v/>
          </cell>
          <cell r="AX674" t="str">
            <v/>
          </cell>
        </row>
        <row r="675">
          <cell r="AV675" t="str">
            <v xml:space="preserve">   </v>
          </cell>
          <cell r="AW675" t="str">
            <v/>
          </cell>
          <cell r="AX675" t="str">
            <v/>
          </cell>
        </row>
        <row r="676">
          <cell r="AV676" t="str">
            <v/>
          </cell>
          <cell r="AW676">
            <v>0</v>
          </cell>
          <cell r="AX676" t="str">
            <v/>
          </cell>
        </row>
        <row r="677">
          <cell r="AV677" t="str">
            <v/>
          </cell>
          <cell r="AW677">
            <v>0</v>
          </cell>
          <cell r="AX677" t="str">
            <v/>
          </cell>
        </row>
        <row r="678">
          <cell r="AV678" t="str">
            <v/>
          </cell>
          <cell r="AW678">
            <v>0</v>
          </cell>
          <cell r="AX678" t="str">
            <v/>
          </cell>
        </row>
        <row r="679">
          <cell r="AV679" t="str">
            <v/>
          </cell>
          <cell r="AW679">
            <v>0</v>
          </cell>
          <cell r="AX679" t="str">
            <v/>
          </cell>
        </row>
        <row r="680">
          <cell r="AV680" t="str">
            <v/>
          </cell>
          <cell r="AW680">
            <v>0</v>
          </cell>
          <cell r="AX680" t="str">
            <v/>
          </cell>
        </row>
        <row r="681">
          <cell r="AV681" t="str">
            <v/>
          </cell>
          <cell r="AW681">
            <v>0</v>
          </cell>
          <cell r="AX681" t="str">
            <v/>
          </cell>
        </row>
        <row r="682">
          <cell r="AV682" t="str">
            <v/>
          </cell>
          <cell r="AW682">
            <v>0</v>
          </cell>
          <cell r="AX682" t="str">
            <v/>
          </cell>
        </row>
        <row r="683">
          <cell r="AV683" t="str">
            <v/>
          </cell>
          <cell r="AW683">
            <v>0</v>
          </cell>
          <cell r="AX683" t="str">
            <v/>
          </cell>
        </row>
        <row r="684">
          <cell r="AV684" t="str">
            <v/>
          </cell>
          <cell r="AW684">
            <v>0</v>
          </cell>
          <cell r="AX684" t="str">
            <v/>
          </cell>
        </row>
        <row r="685">
          <cell r="AV685" t="str">
            <v/>
          </cell>
          <cell r="AW685">
            <v>0</v>
          </cell>
          <cell r="AX685" t="str">
            <v/>
          </cell>
        </row>
        <row r="686">
          <cell r="AV686" t="str">
            <v/>
          </cell>
          <cell r="AW686" t="str">
            <v/>
          </cell>
          <cell r="AX686" t="str">
            <v/>
          </cell>
        </row>
        <row r="687">
          <cell r="AV687" t="str">
            <v xml:space="preserve">   </v>
          </cell>
          <cell r="AW687" t="str">
            <v/>
          </cell>
          <cell r="AX687" t="str">
            <v/>
          </cell>
        </row>
        <row r="688">
          <cell r="AV688" t="str">
            <v xml:space="preserve">   </v>
          </cell>
          <cell r="AW688" t="str">
            <v/>
          </cell>
          <cell r="AX688" t="str">
            <v/>
          </cell>
        </row>
        <row r="689">
          <cell r="AV689" t="str">
            <v/>
          </cell>
          <cell r="AW689">
            <v>0</v>
          </cell>
          <cell r="AX689" t="str">
            <v/>
          </cell>
        </row>
        <row r="690">
          <cell r="AV690" t="str">
            <v/>
          </cell>
          <cell r="AW690">
            <v>0</v>
          </cell>
          <cell r="AX690" t="str">
            <v/>
          </cell>
        </row>
        <row r="691">
          <cell r="AV691" t="str">
            <v/>
          </cell>
          <cell r="AW691">
            <v>0</v>
          </cell>
          <cell r="AX691" t="str">
            <v/>
          </cell>
        </row>
        <row r="692">
          <cell r="AV692" t="str">
            <v/>
          </cell>
          <cell r="AW692">
            <v>0</v>
          </cell>
          <cell r="AX692" t="str">
            <v/>
          </cell>
        </row>
        <row r="693">
          <cell r="AV693" t="str">
            <v/>
          </cell>
          <cell r="AW693">
            <v>0</v>
          </cell>
          <cell r="AX693" t="str">
            <v/>
          </cell>
        </row>
        <row r="694">
          <cell r="AV694" t="str">
            <v/>
          </cell>
          <cell r="AW694">
            <v>0</v>
          </cell>
          <cell r="AX694" t="str">
            <v/>
          </cell>
        </row>
        <row r="695">
          <cell r="AV695" t="str">
            <v/>
          </cell>
          <cell r="AW695">
            <v>0</v>
          </cell>
          <cell r="AX695" t="str">
            <v/>
          </cell>
        </row>
        <row r="696">
          <cell r="AV696" t="str">
            <v/>
          </cell>
          <cell r="AW696">
            <v>0</v>
          </cell>
          <cell r="AX696" t="str">
            <v/>
          </cell>
        </row>
        <row r="697">
          <cell r="AV697" t="str">
            <v/>
          </cell>
          <cell r="AW697">
            <v>0</v>
          </cell>
          <cell r="AX697" t="str">
            <v/>
          </cell>
        </row>
        <row r="698">
          <cell r="AV698" t="str">
            <v/>
          </cell>
          <cell r="AW698">
            <v>0</v>
          </cell>
          <cell r="AX698" t="str">
            <v/>
          </cell>
        </row>
        <row r="699">
          <cell r="AV699" t="str">
            <v/>
          </cell>
          <cell r="AW699" t="str">
            <v/>
          </cell>
          <cell r="AX699" t="str">
            <v/>
          </cell>
        </row>
        <row r="700">
          <cell r="AV700" t="str">
            <v xml:space="preserve">   </v>
          </cell>
          <cell r="AW700" t="str">
            <v/>
          </cell>
          <cell r="AX700" t="str">
            <v/>
          </cell>
        </row>
        <row r="701">
          <cell r="AV701" t="str">
            <v xml:space="preserve">   </v>
          </cell>
          <cell r="AW701" t="str">
            <v/>
          </cell>
          <cell r="AX701" t="str">
            <v/>
          </cell>
        </row>
        <row r="702">
          <cell r="AV702" t="str">
            <v/>
          </cell>
          <cell r="AW702">
            <v>0</v>
          </cell>
          <cell r="AX702" t="str">
            <v/>
          </cell>
        </row>
        <row r="703">
          <cell r="AV703" t="str">
            <v/>
          </cell>
          <cell r="AW703">
            <v>0</v>
          </cell>
          <cell r="AX703" t="str">
            <v/>
          </cell>
        </row>
        <row r="704">
          <cell r="AV704" t="str">
            <v/>
          </cell>
          <cell r="AW704">
            <v>0</v>
          </cell>
          <cell r="AX704" t="str">
            <v/>
          </cell>
        </row>
        <row r="705">
          <cell r="AV705" t="str">
            <v/>
          </cell>
          <cell r="AW705">
            <v>0</v>
          </cell>
          <cell r="AX705" t="str">
            <v/>
          </cell>
        </row>
        <row r="706">
          <cell r="AV706" t="str">
            <v/>
          </cell>
          <cell r="AW706">
            <v>0</v>
          </cell>
          <cell r="AX706" t="str">
            <v/>
          </cell>
        </row>
        <row r="707">
          <cell r="AV707" t="str">
            <v/>
          </cell>
          <cell r="AW707">
            <v>0</v>
          </cell>
          <cell r="AX707" t="str">
            <v/>
          </cell>
        </row>
        <row r="708">
          <cell r="AV708" t="str">
            <v/>
          </cell>
          <cell r="AW708">
            <v>0</v>
          </cell>
          <cell r="AX708" t="str">
            <v/>
          </cell>
        </row>
        <row r="709">
          <cell r="AV709" t="str">
            <v/>
          </cell>
          <cell r="AW709">
            <v>0</v>
          </cell>
          <cell r="AX709" t="str">
            <v/>
          </cell>
        </row>
        <row r="710">
          <cell r="AV710" t="str">
            <v/>
          </cell>
          <cell r="AW710">
            <v>0</v>
          </cell>
          <cell r="AX710" t="str">
            <v/>
          </cell>
        </row>
        <row r="711">
          <cell r="AV711" t="str">
            <v/>
          </cell>
          <cell r="AW711">
            <v>0</v>
          </cell>
          <cell r="AX711" t="str">
            <v/>
          </cell>
        </row>
        <row r="712">
          <cell r="AV712" t="str">
            <v/>
          </cell>
          <cell r="AW712" t="str">
            <v/>
          </cell>
          <cell r="AX712" t="str">
            <v/>
          </cell>
        </row>
        <row r="713">
          <cell r="AV713" t="str">
            <v xml:space="preserve">   </v>
          </cell>
          <cell r="AW713" t="str">
            <v/>
          </cell>
          <cell r="AX713" t="str">
            <v/>
          </cell>
        </row>
        <row r="714">
          <cell r="AV714" t="str">
            <v xml:space="preserve">   </v>
          </cell>
          <cell r="AW714" t="str">
            <v/>
          </cell>
          <cell r="AX714" t="str">
            <v/>
          </cell>
        </row>
        <row r="715">
          <cell r="AV715" t="str">
            <v/>
          </cell>
          <cell r="AW715">
            <v>0</v>
          </cell>
          <cell r="AX715" t="str">
            <v/>
          </cell>
        </row>
        <row r="716">
          <cell r="AV716" t="str">
            <v/>
          </cell>
          <cell r="AW716">
            <v>0</v>
          </cell>
          <cell r="AX716" t="str">
            <v/>
          </cell>
        </row>
        <row r="717">
          <cell r="AV717" t="str">
            <v/>
          </cell>
          <cell r="AW717">
            <v>0</v>
          </cell>
          <cell r="AX717" t="str">
            <v/>
          </cell>
        </row>
        <row r="718">
          <cell r="AV718" t="str">
            <v/>
          </cell>
          <cell r="AW718">
            <v>0</v>
          </cell>
          <cell r="AX718" t="str">
            <v/>
          </cell>
        </row>
        <row r="719">
          <cell r="AV719" t="str">
            <v/>
          </cell>
          <cell r="AW719">
            <v>0</v>
          </cell>
          <cell r="AX719" t="str">
            <v/>
          </cell>
        </row>
        <row r="720">
          <cell r="AV720" t="str">
            <v/>
          </cell>
          <cell r="AW720">
            <v>0</v>
          </cell>
          <cell r="AX720" t="str">
            <v/>
          </cell>
        </row>
        <row r="721">
          <cell r="AV721" t="str">
            <v/>
          </cell>
          <cell r="AW721">
            <v>0</v>
          </cell>
          <cell r="AX721" t="str">
            <v/>
          </cell>
        </row>
        <row r="722">
          <cell r="AV722" t="str">
            <v/>
          </cell>
          <cell r="AW722">
            <v>0</v>
          </cell>
          <cell r="AX722" t="str">
            <v/>
          </cell>
        </row>
        <row r="723">
          <cell r="AV723" t="str">
            <v/>
          </cell>
          <cell r="AW723">
            <v>0</v>
          </cell>
          <cell r="AX723" t="str">
            <v/>
          </cell>
        </row>
        <row r="724">
          <cell r="AV724" t="str">
            <v/>
          </cell>
          <cell r="AW724">
            <v>0</v>
          </cell>
          <cell r="AX724" t="str">
            <v/>
          </cell>
        </row>
        <row r="725">
          <cell r="AV725" t="str">
            <v/>
          </cell>
          <cell r="AW725" t="str">
            <v/>
          </cell>
          <cell r="AX725" t="str">
            <v/>
          </cell>
        </row>
        <row r="726">
          <cell r="AV726" t="str">
            <v xml:space="preserve">   </v>
          </cell>
          <cell r="AW726" t="str">
            <v/>
          </cell>
          <cell r="AX726" t="str">
            <v/>
          </cell>
        </row>
        <row r="727">
          <cell r="AV727" t="str">
            <v xml:space="preserve">   </v>
          </cell>
          <cell r="AW727" t="str">
            <v/>
          </cell>
          <cell r="AX727" t="str">
            <v/>
          </cell>
        </row>
        <row r="728">
          <cell r="AV728" t="str">
            <v/>
          </cell>
          <cell r="AW728">
            <v>0</v>
          </cell>
          <cell r="AX728" t="str">
            <v/>
          </cell>
        </row>
        <row r="729">
          <cell r="AV729" t="str">
            <v/>
          </cell>
          <cell r="AW729">
            <v>0</v>
          </cell>
          <cell r="AX729" t="str">
            <v/>
          </cell>
        </row>
        <row r="730">
          <cell r="AV730" t="str">
            <v/>
          </cell>
          <cell r="AW730">
            <v>0</v>
          </cell>
          <cell r="AX730" t="str">
            <v/>
          </cell>
        </row>
        <row r="731">
          <cell r="AV731" t="str">
            <v/>
          </cell>
          <cell r="AW731">
            <v>0</v>
          </cell>
          <cell r="AX731" t="str">
            <v/>
          </cell>
        </row>
        <row r="732">
          <cell r="AV732" t="str">
            <v/>
          </cell>
          <cell r="AW732">
            <v>0</v>
          </cell>
          <cell r="AX732" t="str">
            <v/>
          </cell>
        </row>
        <row r="733">
          <cell r="AV733" t="str">
            <v/>
          </cell>
          <cell r="AW733">
            <v>0</v>
          </cell>
          <cell r="AX733" t="str">
            <v/>
          </cell>
        </row>
        <row r="734">
          <cell r="AV734" t="str">
            <v/>
          </cell>
          <cell r="AW734">
            <v>0</v>
          </cell>
          <cell r="AX734" t="str">
            <v/>
          </cell>
        </row>
        <row r="735">
          <cell r="AV735" t="str">
            <v/>
          </cell>
          <cell r="AW735">
            <v>0</v>
          </cell>
          <cell r="AX735" t="str">
            <v/>
          </cell>
        </row>
        <row r="736">
          <cell r="AV736" t="str">
            <v/>
          </cell>
          <cell r="AW736">
            <v>0</v>
          </cell>
          <cell r="AX736" t="str">
            <v/>
          </cell>
        </row>
        <row r="737">
          <cell r="AV737" t="str">
            <v/>
          </cell>
          <cell r="AW737">
            <v>0</v>
          </cell>
          <cell r="AX737" t="str">
            <v/>
          </cell>
        </row>
        <row r="738">
          <cell r="AV738" t="str">
            <v/>
          </cell>
          <cell r="AW738" t="str">
            <v/>
          </cell>
          <cell r="AX738" t="str">
            <v/>
          </cell>
        </row>
        <row r="739">
          <cell r="AV739" t="str">
            <v xml:space="preserve">   </v>
          </cell>
          <cell r="AW739" t="str">
            <v/>
          </cell>
          <cell r="AX739" t="str">
            <v/>
          </cell>
        </row>
        <row r="740">
          <cell r="AV740" t="str">
            <v xml:space="preserve">   </v>
          </cell>
          <cell r="AW740" t="str">
            <v/>
          </cell>
          <cell r="AX740" t="str">
            <v/>
          </cell>
        </row>
        <row r="741">
          <cell r="AV741" t="str">
            <v/>
          </cell>
          <cell r="AW741">
            <v>0</v>
          </cell>
          <cell r="AX741" t="str">
            <v/>
          </cell>
        </row>
        <row r="742">
          <cell r="AV742" t="str">
            <v/>
          </cell>
          <cell r="AW742">
            <v>0</v>
          </cell>
          <cell r="AX742" t="str">
            <v/>
          </cell>
        </row>
        <row r="743">
          <cell r="AV743" t="str">
            <v/>
          </cell>
          <cell r="AW743">
            <v>0</v>
          </cell>
          <cell r="AX743" t="str">
            <v/>
          </cell>
        </row>
        <row r="744">
          <cell r="AV744" t="str">
            <v/>
          </cell>
          <cell r="AW744">
            <v>0</v>
          </cell>
          <cell r="AX744" t="str">
            <v/>
          </cell>
        </row>
        <row r="745">
          <cell r="AV745" t="str">
            <v/>
          </cell>
          <cell r="AW745">
            <v>0</v>
          </cell>
          <cell r="AX745" t="str">
            <v/>
          </cell>
        </row>
        <row r="746">
          <cell r="AV746" t="str">
            <v/>
          </cell>
          <cell r="AW746">
            <v>0</v>
          </cell>
          <cell r="AX746" t="str">
            <v/>
          </cell>
        </row>
        <row r="747">
          <cell r="AV747" t="str">
            <v/>
          </cell>
          <cell r="AW747">
            <v>0</v>
          </cell>
          <cell r="AX747" t="str">
            <v/>
          </cell>
        </row>
        <row r="748">
          <cell r="AV748" t="str">
            <v/>
          </cell>
          <cell r="AW748">
            <v>0</v>
          </cell>
          <cell r="AX748" t="str">
            <v/>
          </cell>
        </row>
        <row r="749">
          <cell r="AV749" t="str">
            <v/>
          </cell>
          <cell r="AW749">
            <v>0</v>
          </cell>
          <cell r="AX749" t="str">
            <v/>
          </cell>
        </row>
        <row r="750">
          <cell r="AV750" t="str">
            <v/>
          </cell>
          <cell r="AW750">
            <v>0</v>
          </cell>
          <cell r="AX750" t="str">
            <v/>
          </cell>
        </row>
        <row r="751">
          <cell r="AV751" t="str">
            <v/>
          </cell>
          <cell r="AW751" t="str">
            <v/>
          </cell>
          <cell r="AX751" t="str">
            <v/>
          </cell>
        </row>
        <row r="752">
          <cell r="AV752" t="str">
            <v xml:space="preserve">   </v>
          </cell>
          <cell r="AW752" t="str">
            <v/>
          </cell>
          <cell r="AX752" t="str">
            <v/>
          </cell>
        </row>
        <row r="753">
          <cell r="AV753" t="str">
            <v xml:space="preserve">   </v>
          </cell>
          <cell r="AW753" t="str">
            <v/>
          </cell>
          <cell r="AX753" t="str">
            <v/>
          </cell>
        </row>
        <row r="754">
          <cell r="AV754" t="str">
            <v/>
          </cell>
          <cell r="AW754">
            <v>0</v>
          </cell>
          <cell r="AX754" t="str">
            <v/>
          </cell>
        </row>
        <row r="755">
          <cell r="AV755" t="str">
            <v/>
          </cell>
          <cell r="AW755">
            <v>0</v>
          </cell>
          <cell r="AX755" t="str">
            <v/>
          </cell>
        </row>
        <row r="756">
          <cell r="AV756" t="str">
            <v/>
          </cell>
          <cell r="AW756">
            <v>0</v>
          </cell>
          <cell r="AX756" t="str">
            <v/>
          </cell>
        </row>
        <row r="757">
          <cell r="AV757" t="str">
            <v/>
          </cell>
          <cell r="AW757">
            <v>0</v>
          </cell>
          <cell r="AX757" t="str">
            <v/>
          </cell>
        </row>
        <row r="758">
          <cell r="AV758" t="str">
            <v/>
          </cell>
          <cell r="AW758">
            <v>0</v>
          </cell>
          <cell r="AX758" t="str">
            <v/>
          </cell>
        </row>
        <row r="759">
          <cell r="AV759" t="str">
            <v/>
          </cell>
          <cell r="AW759">
            <v>0</v>
          </cell>
          <cell r="AX759" t="str">
            <v/>
          </cell>
        </row>
        <row r="760">
          <cell r="AV760" t="str">
            <v/>
          </cell>
          <cell r="AW760">
            <v>0</v>
          </cell>
          <cell r="AX760" t="str">
            <v/>
          </cell>
        </row>
        <row r="761">
          <cell r="AV761" t="str">
            <v/>
          </cell>
          <cell r="AW761">
            <v>0</v>
          </cell>
          <cell r="AX761" t="str">
            <v/>
          </cell>
        </row>
        <row r="762">
          <cell r="AV762" t="str">
            <v/>
          </cell>
          <cell r="AW762">
            <v>0</v>
          </cell>
          <cell r="AX762" t="str">
            <v/>
          </cell>
        </row>
        <row r="763">
          <cell r="AV763" t="str">
            <v/>
          </cell>
          <cell r="AW763">
            <v>0</v>
          </cell>
          <cell r="AX763" t="str">
            <v/>
          </cell>
        </row>
        <row r="764">
          <cell r="AV764" t="str">
            <v/>
          </cell>
          <cell r="AW764" t="str">
            <v/>
          </cell>
          <cell r="AX764" t="str">
            <v/>
          </cell>
        </row>
        <row r="765">
          <cell r="AV765" t="str">
            <v xml:space="preserve">   </v>
          </cell>
          <cell r="AW765" t="str">
            <v/>
          </cell>
          <cell r="AX765" t="str">
            <v/>
          </cell>
        </row>
        <row r="766">
          <cell r="AV766" t="str">
            <v xml:space="preserve">   </v>
          </cell>
          <cell r="AW766" t="str">
            <v/>
          </cell>
          <cell r="AX766" t="str">
            <v/>
          </cell>
        </row>
        <row r="767">
          <cell r="AV767" t="str">
            <v/>
          </cell>
          <cell r="AW767">
            <v>0</v>
          </cell>
          <cell r="AX767" t="str">
            <v/>
          </cell>
        </row>
        <row r="768">
          <cell r="AV768" t="str">
            <v/>
          </cell>
          <cell r="AW768">
            <v>0</v>
          </cell>
          <cell r="AX768" t="str">
            <v/>
          </cell>
        </row>
        <row r="769">
          <cell r="AV769" t="str">
            <v/>
          </cell>
          <cell r="AW769">
            <v>0</v>
          </cell>
          <cell r="AX769" t="str">
            <v/>
          </cell>
        </row>
        <row r="770">
          <cell r="AV770" t="str">
            <v/>
          </cell>
          <cell r="AW770">
            <v>0</v>
          </cell>
          <cell r="AX770" t="str">
            <v/>
          </cell>
        </row>
        <row r="771">
          <cell r="AV771" t="str">
            <v/>
          </cell>
          <cell r="AW771">
            <v>0</v>
          </cell>
          <cell r="AX771" t="str">
            <v/>
          </cell>
        </row>
        <row r="772">
          <cell r="AV772" t="str">
            <v/>
          </cell>
          <cell r="AW772">
            <v>0</v>
          </cell>
          <cell r="AX772" t="str">
            <v/>
          </cell>
        </row>
        <row r="773">
          <cell r="AV773" t="str">
            <v/>
          </cell>
          <cell r="AW773">
            <v>0</v>
          </cell>
          <cell r="AX773" t="str">
            <v/>
          </cell>
        </row>
        <row r="774">
          <cell r="AV774" t="str">
            <v/>
          </cell>
          <cell r="AW774">
            <v>0</v>
          </cell>
          <cell r="AX774" t="str">
            <v/>
          </cell>
        </row>
        <row r="775">
          <cell r="AV775" t="str">
            <v/>
          </cell>
          <cell r="AW775">
            <v>0</v>
          </cell>
          <cell r="AX775" t="str">
            <v/>
          </cell>
        </row>
        <row r="776">
          <cell r="AV776" t="str">
            <v/>
          </cell>
          <cell r="AW776">
            <v>0</v>
          </cell>
          <cell r="AX776" t="str">
            <v/>
          </cell>
        </row>
        <row r="777">
          <cell r="AV777" t="str">
            <v/>
          </cell>
          <cell r="AW777" t="str">
            <v/>
          </cell>
          <cell r="AX777" t="str">
            <v/>
          </cell>
        </row>
        <row r="778">
          <cell r="AV778" t="str">
            <v xml:space="preserve">   </v>
          </cell>
          <cell r="AW778" t="str">
            <v/>
          </cell>
          <cell r="AX778" t="str">
            <v/>
          </cell>
        </row>
        <row r="779">
          <cell r="AV779" t="str">
            <v xml:space="preserve">   </v>
          </cell>
          <cell r="AW779" t="str">
            <v/>
          </cell>
          <cell r="AX779" t="str">
            <v/>
          </cell>
        </row>
        <row r="780">
          <cell r="AV780" t="str">
            <v/>
          </cell>
          <cell r="AW780">
            <v>0</v>
          </cell>
          <cell r="AX780" t="str">
            <v/>
          </cell>
        </row>
        <row r="781">
          <cell r="AV781" t="str">
            <v/>
          </cell>
          <cell r="AW781">
            <v>0</v>
          </cell>
          <cell r="AX781" t="str">
            <v/>
          </cell>
        </row>
        <row r="782">
          <cell r="AV782" t="str">
            <v/>
          </cell>
          <cell r="AW782">
            <v>0</v>
          </cell>
          <cell r="AX782" t="str">
            <v/>
          </cell>
        </row>
        <row r="783">
          <cell r="AV783" t="str">
            <v/>
          </cell>
          <cell r="AW783">
            <v>0</v>
          </cell>
          <cell r="AX783" t="str">
            <v/>
          </cell>
        </row>
        <row r="784">
          <cell r="AV784" t="str">
            <v/>
          </cell>
          <cell r="AW784">
            <v>0</v>
          </cell>
          <cell r="AX784" t="str">
            <v/>
          </cell>
        </row>
        <row r="785">
          <cell r="AV785" t="str">
            <v/>
          </cell>
          <cell r="AW785">
            <v>0</v>
          </cell>
          <cell r="AX785" t="str">
            <v/>
          </cell>
        </row>
        <row r="786">
          <cell r="AV786" t="str">
            <v/>
          </cell>
          <cell r="AW786">
            <v>0</v>
          </cell>
          <cell r="AX786" t="str">
            <v/>
          </cell>
        </row>
        <row r="787">
          <cell r="AV787" t="str">
            <v/>
          </cell>
          <cell r="AW787">
            <v>0</v>
          </cell>
          <cell r="AX787" t="str">
            <v/>
          </cell>
        </row>
        <row r="788">
          <cell r="AV788" t="str">
            <v/>
          </cell>
          <cell r="AW788">
            <v>0</v>
          </cell>
          <cell r="AX788" t="str">
            <v/>
          </cell>
        </row>
        <row r="789">
          <cell r="AV789" t="str">
            <v/>
          </cell>
          <cell r="AW789">
            <v>0</v>
          </cell>
          <cell r="AX789" t="str">
            <v/>
          </cell>
        </row>
        <row r="790">
          <cell r="AV790" t="str">
            <v/>
          </cell>
          <cell r="AW790" t="str">
            <v/>
          </cell>
          <cell r="AX790" t="str">
            <v/>
          </cell>
        </row>
        <row r="791">
          <cell r="AV791" t="str">
            <v xml:space="preserve">   </v>
          </cell>
          <cell r="AW791" t="str">
            <v/>
          </cell>
          <cell r="AX791" t="str">
            <v/>
          </cell>
        </row>
        <row r="792">
          <cell r="AV792" t="str">
            <v xml:space="preserve">   </v>
          </cell>
          <cell r="AW792" t="str">
            <v/>
          </cell>
          <cell r="AX792" t="str">
            <v/>
          </cell>
        </row>
        <row r="793">
          <cell r="AV793" t="str">
            <v/>
          </cell>
          <cell r="AW793">
            <v>0</v>
          </cell>
          <cell r="AX793" t="str">
            <v/>
          </cell>
        </row>
        <row r="794">
          <cell r="AV794" t="str">
            <v/>
          </cell>
          <cell r="AW794">
            <v>0</v>
          </cell>
          <cell r="AX794" t="str">
            <v/>
          </cell>
        </row>
        <row r="795">
          <cell r="AV795" t="str">
            <v/>
          </cell>
          <cell r="AW795">
            <v>0</v>
          </cell>
          <cell r="AX795" t="str">
            <v/>
          </cell>
        </row>
        <row r="796">
          <cell r="AV796" t="str">
            <v/>
          </cell>
          <cell r="AW796">
            <v>0</v>
          </cell>
          <cell r="AX796" t="str">
            <v/>
          </cell>
        </row>
        <row r="797">
          <cell r="AV797" t="str">
            <v/>
          </cell>
          <cell r="AW797">
            <v>0</v>
          </cell>
          <cell r="AX797" t="str">
            <v/>
          </cell>
        </row>
        <row r="798">
          <cell r="AV798" t="str">
            <v/>
          </cell>
          <cell r="AW798">
            <v>0</v>
          </cell>
          <cell r="AX798" t="str">
            <v/>
          </cell>
        </row>
        <row r="799">
          <cell r="AV799" t="str">
            <v/>
          </cell>
          <cell r="AW799">
            <v>0</v>
          </cell>
          <cell r="AX799" t="str">
            <v/>
          </cell>
        </row>
        <row r="800">
          <cell r="AV800" t="str">
            <v/>
          </cell>
          <cell r="AW800">
            <v>0</v>
          </cell>
          <cell r="AX800" t="str">
            <v/>
          </cell>
        </row>
        <row r="801">
          <cell r="AV801" t="str">
            <v/>
          </cell>
          <cell r="AW801">
            <v>0</v>
          </cell>
          <cell r="AX801" t="str">
            <v/>
          </cell>
        </row>
        <row r="802">
          <cell r="AV802" t="str">
            <v/>
          </cell>
          <cell r="AW802">
            <v>0</v>
          </cell>
          <cell r="AX802" t="str">
            <v/>
          </cell>
        </row>
        <row r="803">
          <cell r="AV803" t="str">
            <v/>
          </cell>
          <cell r="AW803" t="str">
            <v/>
          </cell>
          <cell r="AX803" t="str">
            <v/>
          </cell>
        </row>
        <row r="804">
          <cell r="AV804" t="str">
            <v xml:space="preserve">   </v>
          </cell>
          <cell r="AW804" t="str">
            <v/>
          </cell>
          <cell r="AX804" t="str">
            <v/>
          </cell>
        </row>
        <row r="805">
          <cell r="AV805" t="str">
            <v xml:space="preserve">   </v>
          </cell>
          <cell r="AW805" t="str">
            <v/>
          </cell>
          <cell r="AX805" t="str">
            <v/>
          </cell>
        </row>
        <row r="806">
          <cell r="AV806" t="str">
            <v/>
          </cell>
          <cell r="AW806" t="str">
            <v/>
          </cell>
          <cell r="AX806" t="str">
            <v/>
          </cell>
        </row>
        <row r="807">
          <cell r="AV807" t="str">
            <v/>
          </cell>
          <cell r="AW807" t="str">
            <v/>
          </cell>
          <cell r="AX807" t="str">
            <v/>
          </cell>
        </row>
        <row r="808">
          <cell r="AV808" t="str">
            <v/>
          </cell>
          <cell r="AW808" t="str">
            <v/>
          </cell>
          <cell r="AX808" t="str">
            <v/>
          </cell>
        </row>
        <row r="809">
          <cell r="AV809" t="str">
            <v/>
          </cell>
          <cell r="AW809" t="str">
            <v/>
          </cell>
          <cell r="AX809" t="str">
            <v/>
          </cell>
        </row>
        <row r="810">
          <cell r="AV810" t="str">
            <v/>
          </cell>
          <cell r="AW810" t="str">
            <v/>
          </cell>
          <cell r="AX810" t="str">
            <v/>
          </cell>
        </row>
        <row r="811">
          <cell r="AV811" t="str">
            <v/>
          </cell>
          <cell r="AW811" t="str">
            <v/>
          </cell>
          <cell r="AX811" t="str">
            <v/>
          </cell>
        </row>
        <row r="812">
          <cell r="AV812" t="str">
            <v/>
          </cell>
          <cell r="AW812" t="str">
            <v/>
          </cell>
          <cell r="AX812" t="str">
            <v/>
          </cell>
        </row>
        <row r="813">
          <cell r="AV813" t="str">
            <v/>
          </cell>
          <cell r="AW813" t="str">
            <v/>
          </cell>
          <cell r="AX813" t="str">
            <v/>
          </cell>
        </row>
        <row r="814">
          <cell r="AV814" t="str">
            <v/>
          </cell>
          <cell r="AW814" t="str">
            <v/>
          </cell>
          <cell r="AX814" t="str">
            <v/>
          </cell>
        </row>
        <row r="815">
          <cell r="AV815" t="str">
            <v/>
          </cell>
          <cell r="AW815" t="str">
            <v/>
          </cell>
          <cell r="AX815" t="str">
            <v/>
          </cell>
        </row>
        <row r="816">
          <cell r="AV816" t="str">
            <v/>
          </cell>
          <cell r="AW816" t="str">
            <v/>
          </cell>
          <cell r="AX816" t="str">
            <v/>
          </cell>
        </row>
        <row r="817">
          <cell r="AV817" t="str">
            <v xml:space="preserve">   </v>
          </cell>
          <cell r="AW817" t="str">
            <v/>
          </cell>
          <cell r="AX817" t="str">
            <v/>
          </cell>
        </row>
        <row r="818">
          <cell r="AV818" t="str">
            <v xml:space="preserve">   </v>
          </cell>
          <cell r="AW818" t="str">
            <v/>
          </cell>
          <cell r="AX818" t="str">
            <v/>
          </cell>
        </row>
        <row r="819">
          <cell r="AV819" t="str">
            <v/>
          </cell>
          <cell r="AW819">
            <v>0</v>
          </cell>
          <cell r="AX819" t="str">
            <v/>
          </cell>
        </row>
        <row r="820">
          <cell r="AV820" t="str">
            <v/>
          </cell>
          <cell r="AW820">
            <v>0</v>
          </cell>
          <cell r="AX820" t="str">
            <v/>
          </cell>
        </row>
        <row r="821">
          <cell r="AV821" t="str">
            <v/>
          </cell>
          <cell r="AW821">
            <v>0</v>
          </cell>
          <cell r="AX821" t="str">
            <v/>
          </cell>
        </row>
        <row r="822">
          <cell r="AV822" t="str">
            <v/>
          </cell>
          <cell r="AW822">
            <v>0</v>
          </cell>
          <cell r="AX822" t="str">
            <v/>
          </cell>
        </row>
        <row r="823">
          <cell r="AV823" t="str">
            <v/>
          </cell>
          <cell r="AW823">
            <v>0</v>
          </cell>
          <cell r="AX823" t="str">
            <v/>
          </cell>
        </row>
        <row r="824">
          <cell r="AV824" t="str">
            <v/>
          </cell>
          <cell r="AW824">
            <v>0</v>
          </cell>
          <cell r="AX824" t="str">
            <v/>
          </cell>
        </row>
        <row r="825">
          <cell r="AV825" t="str">
            <v/>
          </cell>
          <cell r="AW825">
            <v>0</v>
          </cell>
          <cell r="AX825" t="str">
            <v/>
          </cell>
        </row>
        <row r="826">
          <cell r="AV826" t="str">
            <v/>
          </cell>
          <cell r="AW826">
            <v>0</v>
          </cell>
          <cell r="AX826" t="str">
            <v/>
          </cell>
        </row>
        <row r="827">
          <cell r="AV827" t="str">
            <v/>
          </cell>
          <cell r="AW827">
            <v>0</v>
          </cell>
          <cell r="AX827" t="str">
            <v/>
          </cell>
        </row>
        <row r="828">
          <cell r="AV828" t="str">
            <v/>
          </cell>
          <cell r="AW828">
            <v>0</v>
          </cell>
          <cell r="AX828" t="str">
            <v/>
          </cell>
        </row>
        <row r="829">
          <cell r="AV829" t="str">
            <v/>
          </cell>
          <cell r="AW829" t="str">
            <v/>
          </cell>
          <cell r="AX829" t="str">
            <v/>
          </cell>
        </row>
        <row r="830">
          <cell r="AV830" t="str">
            <v xml:space="preserve">   </v>
          </cell>
          <cell r="AW830" t="str">
            <v/>
          </cell>
          <cell r="AX830" t="str">
            <v/>
          </cell>
        </row>
        <row r="831">
          <cell r="AV831" t="str">
            <v xml:space="preserve">   </v>
          </cell>
          <cell r="AW831" t="str">
            <v/>
          </cell>
          <cell r="AX831" t="str">
            <v/>
          </cell>
        </row>
        <row r="832">
          <cell r="AV832" t="str">
            <v/>
          </cell>
          <cell r="AW832">
            <v>0</v>
          </cell>
          <cell r="AX832" t="str">
            <v/>
          </cell>
        </row>
        <row r="833">
          <cell r="AV833" t="str">
            <v/>
          </cell>
          <cell r="AW833">
            <v>0</v>
          </cell>
          <cell r="AX833" t="str">
            <v/>
          </cell>
        </row>
        <row r="834">
          <cell r="AV834" t="str">
            <v/>
          </cell>
          <cell r="AW834">
            <v>0</v>
          </cell>
          <cell r="AX834" t="str">
            <v/>
          </cell>
        </row>
        <row r="835">
          <cell r="AV835" t="str">
            <v/>
          </cell>
          <cell r="AW835">
            <v>0</v>
          </cell>
          <cell r="AX835" t="str">
            <v/>
          </cell>
        </row>
        <row r="836">
          <cell r="AV836" t="str">
            <v/>
          </cell>
          <cell r="AW836">
            <v>0</v>
          </cell>
          <cell r="AX836" t="str">
            <v/>
          </cell>
        </row>
        <row r="837">
          <cell r="AV837" t="str">
            <v/>
          </cell>
          <cell r="AW837">
            <v>0</v>
          </cell>
          <cell r="AX837" t="str">
            <v/>
          </cell>
        </row>
        <row r="838">
          <cell r="AV838" t="str">
            <v/>
          </cell>
          <cell r="AW838">
            <v>0</v>
          </cell>
          <cell r="AX838" t="str">
            <v/>
          </cell>
        </row>
        <row r="839">
          <cell r="AV839" t="str">
            <v/>
          </cell>
          <cell r="AW839">
            <v>0</v>
          </cell>
          <cell r="AX839" t="str">
            <v/>
          </cell>
        </row>
        <row r="840">
          <cell r="AV840" t="str">
            <v/>
          </cell>
          <cell r="AW840">
            <v>0</v>
          </cell>
          <cell r="AX840" t="str">
            <v/>
          </cell>
        </row>
        <row r="841">
          <cell r="AV841" t="str">
            <v/>
          </cell>
          <cell r="AW841">
            <v>0</v>
          </cell>
          <cell r="AX841" t="str">
            <v/>
          </cell>
        </row>
        <row r="842">
          <cell r="AV842" t="str">
            <v/>
          </cell>
          <cell r="AW842" t="str">
            <v/>
          </cell>
          <cell r="AX842" t="str">
            <v/>
          </cell>
        </row>
        <row r="843">
          <cell r="AV843" t="str">
            <v xml:space="preserve">   </v>
          </cell>
          <cell r="AW843" t="str">
            <v/>
          </cell>
          <cell r="AX843" t="str">
            <v/>
          </cell>
        </row>
        <row r="844">
          <cell r="AV844" t="str">
            <v xml:space="preserve">   </v>
          </cell>
          <cell r="AW844" t="str">
            <v/>
          </cell>
          <cell r="AX844" t="str">
            <v/>
          </cell>
        </row>
        <row r="845">
          <cell r="AV845" t="str">
            <v/>
          </cell>
          <cell r="AW845">
            <v>0</v>
          </cell>
          <cell r="AX845" t="str">
            <v/>
          </cell>
        </row>
        <row r="846">
          <cell r="AV846" t="str">
            <v/>
          </cell>
          <cell r="AW846">
            <v>0</v>
          </cell>
          <cell r="AX846" t="str">
            <v/>
          </cell>
        </row>
        <row r="847">
          <cell r="AV847" t="str">
            <v/>
          </cell>
          <cell r="AW847">
            <v>0</v>
          </cell>
          <cell r="AX847" t="str">
            <v/>
          </cell>
        </row>
        <row r="848">
          <cell r="AV848" t="str">
            <v/>
          </cell>
          <cell r="AW848">
            <v>0</v>
          </cell>
          <cell r="AX848" t="str">
            <v/>
          </cell>
        </row>
        <row r="849">
          <cell r="AV849" t="str">
            <v/>
          </cell>
          <cell r="AW849">
            <v>0</v>
          </cell>
          <cell r="AX849" t="str">
            <v/>
          </cell>
        </row>
        <row r="850">
          <cell r="AV850" t="str">
            <v/>
          </cell>
          <cell r="AW850">
            <v>0</v>
          </cell>
          <cell r="AX850" t="str">
            <v/>
          </cell>
        </row>
        <row r="851">
          <cell r="AV851" t="str">
            <v/>
          </cell>
          <cell r="AW851">
            <v>0</v>
          </cell>
          <cell r="AX851" t="str">
            <v/>
          </cell>
        </row>
        <row r="852">
          <cell r="AV852" t="str">
            <v/>
          </cell>
          <cell r="AW852">
            <v>0</v>
          </cell>
          <cell r="AX852" t="str">
            <v/>
          </cell>
        </row>
        <row r="853">
          <cell r="AV853" t="str">
            <v/>
          </cell>
          <cell r="AW853">
            <v>0</v>
          </cell>
          <cell r="AX853" t="str">
            <v/>
          </cell>
        </row>
        <row r="854">
          <cell r="AV854" t="str">
            <v/>
          </cell>
          <cell r="AW854">
            <v>0</v>
          </cell>
          <cell r="AX854" t="str">
            <v/>
          </cell>
        </row>
        <row r="855">
          <cell r="AV855" t="str">
            <v/>
          </cell>
          <cell r="AW855" t="str">
            <v/>
          </cell>
          <cell r="AX855" t="str">
            <v/>
          </cell>
        </row>
        <row r="856">
          <cell r="AV856" t="str">
            <v xml:space="preserve">   </v>
          </cell>
          <cell r="AW856" t="str">
            <v/>
          </cell>
          <cell r="AX856" t="str">
            <v/>
          </cell>
        </row>
        <row r="857">
          <cell r="AV857" t="str">
            <v xml:space="preserve">   </v>
          </cell>
          <cell r="AW857" t="str">
            <v/>
          </cell>
          <cell r="AX857" t="str">
            <v/>
          </cell>
        </row>
        <row r="858">
          <cell r="AV858" t="str">
            <v/>
          </cell>
          <cell r="AW858">
            <v>0</v>
          </cell>
          <cell r="AX858" t="str">
            <v/>
          </cell>
        </row>
        <row r="859">
          <cell r="AV859" t="str">
            <v/>
          </cell>
          <cell r="AW859">
            <v>0</v>
          </cell>
          <cell r="AX859" t="str">
            <v/>
          </cell>
        </row>
        <row r="860">
          <cell r="AV860" t="str">
            <v/>
          </cell>
          <cell r="AW860">
            <v>0</v>
          </cell>
          <cell r="AX860" t="str">
            <v/>
          </cell>
        </row>
        <row r="861">
          <cell r="AV861" t="str">
            <v/>
          </cell>
          <cell r="AW861">
            <v>0</v>
          </cell>
          <cell r="AX861" t="str">
            <v/>
          </cell>
        </row>
        <row r="862">
          <cell r="AV862" t="str">
            <v/>
          </cell>
          <cell r="AW862">
            <v>0</v>
          </cell>
          <cell r="AX862" t="str">
            <v/>
          </cell>
        </row>
        <row r="863">
          <cell r="AV863" t="str">
            <v/>
          </cell>
          <cell r="AW863">
            <v>0</v>
          </cell>
          <cell r="AX863" t="str">
            <v/>
          </cell>
        </row>
        <row r="864">
          <cell r="AV864" t="str">
            <v/>
          </cell>
          <cell r="AW864">
            <v>0</v>
          </cell>
          <cell r="AX864" t="str">
            <v/>
          </cell>
        </row>
        <row r="865">
          <cell r="AV865" t="str">
            <v/>
          </cell>
          <cell r="AW865">
            <v>0</v>
          </cell>
          <cell r="AX865" t="str">
            <v/>
          </cell>
        </row>
        <row r="866">
          <cell r="AV866" t="str">
            <v/>
          </cell>
          <cell r="AW866">
            <v>0</v>
          </cell>
          <cell r="AX866" t="str">
            <v/>
          </cell>
        </row>
        <row r="867">
          <cell r="AV867" t="str">
            <v/>
          </cell>
          <cell r="AW867">
            <v>0</v>
          </cell>
          <cell r="AX867" t="str">
            <v/>
          </cell>
        </row>
        <row r="868">
          <cell r="AV868" t="str">
            <v/>
          </cell>
          <cell r="AW868">
            <v>0</v>
          </cell>
          <cell r="AX868" t="str">
            <v/>
          </cell>
        </row>
        <row r="869">
          <cell r="AV869" t="str">
            <v/>
          </cell>
          <cell r="AW869" t="str">
            <v/>
          </cell>
          <cell r="AX869" t="str">
            <v/>
          </cell>
        </row>
        <row r="870">
          <cell r="AV870" t="str">
            <v xml:space="preserve">   </v>
          </cell>
          <cell r="AW870" t="str">
            <v/>
          </cell>
          <cell r="AX870" t="str">
            <v/>
          </cell>
        </row>
        <row r="871">
          <cell r="AV871" t="str">
            <v xml:space="preserve">   </v>
          </cell>
          <cell r="AW871" t="str">
            <v/>
          </cell>
          <cell r="AX871" t="str">
            <v/>
          </cell>
        </row>
        <row r="872">
          <cell r="AV872" t="str">
            <v/>
          </cell>
          <cell r="AW872">
            <v>0</v>
          </cell>
          <cell r="AX872" t="str">
            <v/>
          </cell>
        </row>
        <row r="873">
          <cell r="AV873" t="str">
            <v/>
          </cell>
          <cell r="AW873">
            <v>0</v>
          </cell>
          <cell r="AX873" t="str">
            <v/>
          </cell>
        </row>
        <row r="874">
          <cell r="AV874" t="str">
            <v/>
          </cell>
          <cell r="AW874">
            <v>0</v>
          </cell>
          <cell r="AX874" t="str">
            <v/>
          </cell>
        </row>
        <row r="875">
          <cell r="AV875" t="str">
            <v/>
          </cell>
          <cell r="AW875">
            <v>0</v>
          </cell>
          <cell r="AX875" t="str">
            <v/>
          </cell>
        </row>
        <row r="876">
          <cell r="AV876" t="str">
            <v/>
          </cell>
          <cell r="AW876">
            <v>0</v>
          </cell>
          <cell r="AX876" t="str">
            <v/>
          </cell>
        </row>
        <row r="877">
          <cell r="AV877" t="str">
            <v/>
          </cell>
          <cell r="AW877">
            <v>0</v>
          </cell>
          <cell r="AX877" t="str">
            <v/>
          </cell>
        </row>
        <row r="878">
          <cell r="AV878" t="str">
            <v/>
          </cell>
          <cell r="AW878">
            <v>0</v>
          </cell>
          <cell r="AX878" t="str">
            <v/>
          </cell>
        </row>
        <row r="879">
          <cell r="AV879" t="str">
            <v/>
          </cell>
          <cell r="AW879">
            <v>0</v>
          </cell>
          <cell r="AX879" t="str">
            <v/>
          </cell>
        </row>
        <row r="880">
          <cell r="AV880" t="str">
            <v/>
          </cell>
          <cell r="AW880">
            <v>0</v>
          </cell>
          <cell r="AX880" t="str">
            <v/>
          </cell>
        </row>
        <row r="881">
          <cell r="AV881" t="str">
            <v/>
          </cell>
          <cell r="AW881">
            <v>0</v>
          </cell>
          <cell r="AX881" t="str">
            <v/>
          </cell>
        </row>
        <row r="882">
          <cell r="AV882" t="str">
            <v/>
          </cell>
          <cell r="AW882" t="str">
            <v/>
          </cell>
          <cell r="AX882" t="str">
            <v/>
          </cell>
        </row>
        <row r="883">
          <cell r="AV883" t="str">
            <v xml:space="preserve">   </v>
          </cell>
          <cell r="AW883" t="str">
            <v/>
          </cell>
          <cell r="AX883" t="str">
            <v/>
          </cell>
        </row>
        <row r="884">
          <cell r="AV884" t="str">
            <v xml:space="preserve">   </v>
          </cell>
          <cell r="AW884" t="str">
            <v/>
          </cell>
          <cell r="AX884" t="str">
            <v/>
          </cell>
        </row>
        <row r="885">
          <cell r="AV885" t="str">
            <v/>
          </cell>
          <cell r="AW885">
            <v>0</v>
          </cell>
          <cell r="AX885" t="str">
            <v/>
          </cell>
        </row>
        <row r="886">
          <cell r="AV886" t="str">
            <v/>
          </cell>
          <cell r="AW886">
            <v>0</v>
          </cell>
          <cell r="AX886" t="str">
            <v/>
          </cell>
        </row>
        <row r="887">
          <cell r="AV887" t="str">
            <v/>
          </cell>
          <cell r="AW887">
            <v>0</v>
          </cell>
          <cell r="AX887" t="str">
            <v/>
          </cell>
        </row>
        <row r="888">
          <cell r="AV888" t="str">
            <v/>
          </cell>
          <cell r="AW888">
            <v>0</v>
          </cell>
          <cell r="AX888" t="str">
            <v/>
          </cell>
        </row>
        <row r="889">
          <cell r="AV889" t="str">
            <v/>
          </cell>
          <cell r="AW889">
            <v>0</v>
          </cell>
          <cell r="AX889" t="str">
            <v/>
          </cell>
        </row>
        <row r="890">
          <cell r="AV890" t="str">
            <v/>
          </cell>
          <cell r="AW890">
            <v>0</v>
          </cell>
          <cell r="AX890" t="str">
            <v/>
          </cell>
        </row>
        <row r="891">
          <cell r="AV891" t="str">
            <v/>
          </cell>
          <cell r="AW891">
            <v>0</v>
          </cell>
          <cell r="AX891" t="str">
            <v/>
          </cell>
        </row>
        <row r="892">
          <cell r="AV892" t="str">
            <v/>
          </cell>
          <cell r="AW892">
            <v>0</v>
          </cell>
          <cell r="AX892" t="str">
            <v/>
          </cell>
        </row>
        <row r="893">
          <cell r="AV893" t="str">
            <v/>
          </cell>
          <cell r="AW893">
            <v>0</v>
          </cell>
          <cell r="AX893" t="str">
            <v/>
          </cell>
        </row>
        <row r="894">
          <cell r="AV894" t="str">
            <v/>
          </cell>
          <cell r="AW894">
            <v>0</v>
          </cell>
          <cell r="AX894" t="str">
            <v/>
          </cell>
        </row>
        <row r="895">
          <cell r="AV895" t="str">
            <v/>
          </cell>
          <cell r="AW895" t="str">
            <v/>
          </cell>
          <cell r="AX895" t="str">
            <v/>
          </cell>
        </row>
        <row r="896">
          <cell r="AV896" t="str">
            <v xml:space="preserve">   </v>
          </cell>
          <cell r="AW896" t="str">
            <v/>
          </cell>
          <cell r="AX896" t="str">
            <v/>
          </cell>
        </row>
        <row r="897">
          <cell r="AV897" t="str">
            <v xml:space="preserve">   </v>
          </cell>
          <cell r="AW897" t="str">
            <v/>
          </cell>
          <cell r="AX897" t="str">
            <v/>
          </cell>
        </row>
        <row r="898">
          <cell r="AV898" t="str">
            <v/>
          </cell>
          <cell r="AW898">
            <v>0</v>
          </cell>
          <cell r="AX898" t="str">
            <v/>
          </cell>
        </row>
        <row r="899">
          <cell r="AV899" t="str">
            <v/>
          </cell>
          <cell r="AW899">
            <v>0</v>
          </cell>
          <cell r="AX899" t="str">
            <v/>
          </cell>
        </row>
        <row r="900">
          <cell r="AV900" t="str">
            <v/>
          </cell>
          <cell r="AW900">
            <v>0</v>
          </cell>
          <cell r="AX900" t="str">
            <v/>
          </cell>
        </row>
        <row r="901">
          <cell r="AV901" t="str">
            <v/>
          </cell>
          <cell r="AW901">
            <v>0</v>
          </cell>
          <cell r="AX901" t="str">
            <v/>
          </cell>
        </row>
        <row r="902">
          <cell r="AV902" t="str">
            <v/>
          </cell>
          <cell r="AW902">
            <v>0</v>
          </cell>
          <cell r="AX902" t="str">
            <v/>
          </cell>
        </row>
        <row r="903">
          <cell r="AV903" t="str">
            <v/>
          </cell>
          <cell r="AW903">
            <v>0</v>
          </cell>
          <cell r="AX903" t="str">
            <v/>
          </cell>
        </row>
        <row r="904">
          <cell r="AV904" t="str">
            <v/>
          </cell>
          <cell r="AW904">
            <v>0</v>
          </cell>
          <cell r="AX904" t="str">
            <v/>
          </cell>
        </row>
        <row r="905">
          <cell r="AV905" t="str">
            <v/>
          </cell>
          <cell r="AW905">
            <v>0</v>
          </cell>
          <cell r="AX905" t="str">
            <v/>
          </cell>
        </row>
        <row r="906">
          <cell r="AV906" t="str">
            <v/>
          </cell>
          <cell r="AW906">
            <v>0</v>
          </cell>
          <cell r="AX906" t="str">
            <v/>
          </cell>
        </row>
        <row r="907">
          <cell r="AV907" t="str">
            <v/>
          </cell>
          <cell r="AW907">
            <v>0</v>
          </cell>
          <cell r="AX907" t="str">
            <v/>
          </cell>
        </row>
        <row r="908">
          <cell r="AV908" t="str">
            <v/>
          </cell>
          <cell r="AW908" t="str">
            <v/>
          </cell>
          <cell r="AX908" t="str">
            <v/>
          </cell>
        </row>
        <row r="909">
          <cell r="AV909" t="str">
            <v xml:space="preserve">   </v>
          </cell>
          <cell r="AW909" t="str">
            <v/>
          </cell>
          <cell r="AX909" t="str">
            <v/>
          </cell>
        </row>
        <row r="910">
          <cell r="AV910" t="str">
            <v xml:space="preserve">   </v>
          </cell>
          <cell r="AW910" t="str">
            <v/>
          </cell>
          <cell r="AX910" t="str">
            <v/>
          </cell>
        </row>
        <row r="911">
          <cell r="AV911" t="str">
            <v/>
          </cell>
          <cell r="AW911">
            <v>0</v>
          </cell>
          <cell r="AX911" t="str">
            <v/>
          </cell>
        </row>
        <row r="912">
          <cell r="AV912" t="str">
            <v/>
          </cell>
          <cell r="AW912">
            <v>0</v>
          </cell>
          <cell r="AX912" t="str">
            <v/>
          </cell>
        </row>
        <row r="913">
          <cell r="AV913" t="str">
            <v/>
          </cell>
          <cell r="AW913">
            <v>0</v>
          </cell>
          <cell r="AX913" t="str">
            <v/>
          </cell>
        </row>
        <row r="914">
          <cell r="AV914" t="str">
            <v/>
          </cell>
          <cell r="AW914">
            <v>0</v>
          </cell>
          <cell r="AX914" t="str">
            <v/>
          </cell>
        </row>
        <row r="915">
          <cell r="AV915" t="str">
            <v/>
          </cell>
          <cell r="AW915">
            <v>0</v>
          </cell>
          <cell r="AX915" t="str">
            <v/>
          </cell>
        </row>
        <row r="916">
          <cell r="AV916" t="str">
            <v/>
          </cell>
          <cell r="AW916">
            <v>0</v>
          </cell>
          <cell r="AX916" t="str">
            <v/>
          </cell>
        </row>
        <row r="917">
          <cell r="AV917" t="str">
            <v/>
          </cell>
          <cell r="AW917">
            <v>0</v>
          </cell>
          <cell r="AX917" t="str">
            <v/>
          </cell>
        </row>
        <row r="918">
          <cell r="AV918" t="str">
            <v/>
          </cell>
          <cell r="AW918">
            <v>0</v>
          </cell>
          <cell r="AX918" t="str">
            <v/>
          </cell>
        </row>
        <row r="919">
          <cell r="AV919" t="str">
            <v/>
          </cell>
          <cell r="AW919">
            <v>0</v>
          </cell>
          <cell r="AX919" t="str">
            <v/>
          </cell>
        </row>
        <row r="920">
          <cell r="AV920" t="str">
            <v/>
          </cell>
          <cell r="AW920">
            <v>0</v>
          </cell>
          <cell r="AX920" t="str">
            <v/>
          </cell>
        </row>
        <row r="921">
          <cell r="AV921" t="str">
            <v/>
          </cell>
          <cell r="AW921" t="str">
            <v/>
          </cell>
          <cell r="AX921" t="str">
            <v/>
          </cell>
        </row>
        <row r="922">
          <cell r="AV922" t="str">
            <v xml:space="preserve">   </v>
          </cell>
          <cell r="AW922" t="str">
            <v/>
          </cell>
          <cell r="AX922" t="str">
            <v/>
          </cell>
        </row>
        <row r="923">
          <cell r="AV923" t="str">
            <v xml:space="preserve">   </v>
          </cell>
          <cell r="AW923" t="str">
            <v/>
          </cell>
          <cell r="AX923" t="str">
            <v/>
          </cell>
        </row>
        <row r="924">
          <cell r="AV924" t="str">
            <v/>
          </cell>
          <cell r="AW924">
            <v>0</v>
          </cell>
          <cell r="AX924" t="str">
            <v/>
          </cell>
        </row>
        <row r="925">
          <cell r="AV925" t="str">
            <v/>
          </cell>
          <cell r="AW925">
            <v>0</v>
          </cell>
          <cell r="AX925" t="str">
            <v/>
          </cell>
        </row>
        <row r="926">
          <cell r="AV926" t="str">
            <v/>
          </cell>
          <cell r="AW926">
            <v>0</v>
          </cell>
          <cell r="AX926" t="str">
            <v/>
          </cell>
        </row>
        <row r="927">
          <cell r="AV927" t="str">
            <v/>
          </cell>
          <cell r="AW927">
            <v>0</v>
          </cell>
          <cell r="AX927" t="str">
            <v/>
          </cell>
        </row>
        <row r="928">
          <cell r="AV928" t="str">
            <v/>
          </cell>
          <cell r="AW928">
            <v>0</v>
          </cell>
          <cell r="AX928" t="str">
            <v/>
          </cell>
        </row>
        <row r="929">
          <cell r="AV929" t="str">
            <v/>
          </cell>
          <cell r="AW929">
            <v>0</v>
          </cell>
          <cell r="AX929" t="str">
            <v/>
          </cell>
        </row>
        <row r="930">
          <cell r="AV930" t="str">
            <v/>
          </cell>
          <cell r="AW930">
            <v>0</v>
          </cell>
          <cell r="AX930" t="str">
            <v/>
          </cell>
        </row>
        <row r="931">
          <cell r="AV931" t="str">
            <v/>
          </cell>
          <cell r="AW931">
            <v>0</v>
          </cell>
          <cell r="AX931" t="str">
            <v/>
          </cell>
        </row>
        <row r="932">
          <cell r="AV932" t="str">
            <v/>
          </cell>
          <cell r="AW932">
            <v>0</v>
          </cell>
          <cell r="AX932" t="str">
            <v/>
          </cell>
        </row>
        <row r="933">
          <cell r="AV933" t="str">
            <v/>
          </cell>
          <cell r="AW933">
            <v>0</v>
          </cell>
          <cell r="AX933" t="str">
            <v/>
          </cell>
        </row>
        <row r="934">
          <cell r="AV934" t="str">
            <v/>
          </cell>
          <cell r="AW934" t="str">
            <v/>
          </cell>
          <cell r="AX934" t="str">
            <v/>
          </cell>
        </row>
        <row r="935">
          <cell r="AV935" t="str">
            <v xml:space="preserve">   </v>
          </cell>
          <cell r="AW935" t="str">
            <v/>
          </cell>
          <cell r="AX935" t="str">
            <v/>
          </cell>
        </row>
        <row r="936">
          <cell r="AV936" t="str">
            <v xml:space="preserve">   </v>
          </cell>
          <cell r="AW936" t="str">
            <v/>
          </cell>
          <cell r="AX936" t="str">
            <v/>
          </cell>
        </row>
        <row r="937">
          <cell r="AV937" t="str">
            <v/>
          </cell>
          <cell r="AW937">
            <v>0</v>
          </cell>
          <cell r="AX937" t="str">
            <v/>
          </cell>
        </row>
        <row r="938">
          <cell r="AV938" t="str">
            <v/>
          </cell>
          <cell r="AW938">
            <v>0</v>
          </cell>
          <cell r="AX938" t="str">
            <v/>
          </cell>
        </row>
        <row r="939">
          <cell r="AV939" t="str">
            <v/>
          </cell>
          <cell r="AW939">
            <v>0</v>
          </cell>
          <cell r="AX939" t="str">
            <v/>
          </cell>
        </row>
        <row r="940">
          <cell r="AV940" t="str">
            <v/>
          </cell>
          <cell r="AW940">
            <v>0</v>
          </cell>
          <cell r="AX940" t="str">
            <v/>
          </cell>
        </row>
        <row r="941">
          <cell r="AV941" t="str">
            <v/>
          </cell>
          <cell r="AW941">
            <v>0</v>
          </cell>
          <cell r="AX941" t="str">
            <v/>
          </cell>
        </row>
        <row r="942">
          <cell r="AV942" t="str">
            <v/>
          </cell>
          <cell r="AW942">
            <v>0</v>
          </cell>
          <cell r="AX942" t="str">
            <v/>
          </cell>
        </row>
        <row r="943">
          <cell r="AV943" t="str">
            <v/>
          </cell>
          <cell r="AW943">
            <v>0</v>
          </cell>
          <cell r="AX943" t="str">
            <v/>
          </cell>
        </row>
        <row r="944">
          <cell r="AV944" t="str">
            <v/>
          </cell>
          <cell r="AW944">
            <v>0</v>
          </cell>
          <cell r="AX944" t="str">
            <v/>
          </cell>
        </row>
        <row r="945">
          <cell r="AV945" t="str">
            <v/>
          </cell>
          <cell r="AW945">
            <v>0</v>
          </cell>
          <cell r="AX945" t="str">
            <v/>
          </cell>
        </row>
        <row r="946">
          <cell r="AV946" t="str">
            <v/>
          </cell>
          <cell r="AW946">
            <v>0</v>
          </cell>
          <cell r="AX946" t="str">
            <v/>
          </cell>
        </row>
        <row r="947">
          <cell r="AV947" t="str">
            <v/>
          </cell>
          <cell r="AW947" t="str">
            <v/>
          </cell>
          <cell r="AX947" t="str">
            <v/>
          </cell>
        </row>
        <row r="948">
          <cell r="AV948" t="str">
            <v xml:space="preserve">   </v>
          </cell>
          <cell r="AW948" t="str">
            <v/>
          </cell>
          <cell r="AX948" t="str">
            <v/>
          </cell>
        </row>
        <row r="949">
          <cell r="AV949" t="str">
            <v xml:space="preserve">   </v>
          </cell>
          <cell r="AW949" t="str">
            <v/>
          </cell>
          <cell r="AX949" t="str">
            <v/>
          </cell>
        </row>
        <row r="950">
          <cell r="AV950" t="str">
            <v/>
          </cell>
          <cell r="AW950">
            <v>0</v>
          </cell>
          <cell r="AX950" t="str">
            <v/>
          </cell>
        </row>
        <row r="951">
          <cell r="AV951" t="str">
            <v/>
          </cell>
          <cell r="AW951">
            <v>0</v>
          </cell>
          <cell r="AX951" t="str">
            <v/>
          </cell>
        </row>
        <row r="952">
          <cell r="AV952" t="str">
            <v/>
          </cell>
          <cell r="AW952">
            <v>0</v>
          </cell>
          <cell r="AX952" t="str">
            <v/>
          </cell>
        </row>
        <row r="953">
          <cell r="AV953" t="str">
            <v/>
          </cell>
          <cell r="AW953">
            <v>0</v>
          </cell>
          <cell r="AX953" t="str">
            <v/>
          </cell>
        </row>
        <row r="954">
          <cell r="AV954" t="str">
            <v/>
          </cell>
          <cell r="AW954">
            <v>0</v>
          </cell>
          <cell r="AX954" t="str">
            <v/>
          </cell>
        </row>
        <row r="955">
          <cell r="AV955" t="str">
            <v/>
          </cell>
          <cell r="AW955">
            <v>0</v>
          </cell>
          <cell r="AX955" t="str">
            <v/>
          </cell>
        </row>
        <row r="956">
          <cell r="AV956" t="str">
            <v/>
          </cell>
          <cell r="AW956">
            <v>0</v>
          </cell>
          <cell r="AX956" t="str">
            <v/>
          </cell>
        </row>
        <row r="957">
          <cell r="AV957" t="str">
            <v/>
          </cell>
          <cell r="AW957">
            <v>0</v>
          </cell>
          <cell r="AX957" t="str">
            <v/>
          </cell>
        </row>
        <row r="958">
          <cell r="AV958" t="str">
            <v/>
          </cell>
          <cell r="AW958">
            <v>0</v>
          </cell>
          <cell r="AX958" t="str">
            <v/>
          </cell>
        </row>
        <row r="959">
          <cell r="AV959" t="str">
            <v/>
          </cell>
          <cell r="AW959">
            <v>0</v>
          </cell>
          <cell r="AX959" t="str">
            <v/>
          </cell>
        </row>
        <row r="960">
          <cell r="AV960" t="str">
            <v/>
          </cell>
          <cell r="AW960" t="str">
            <v/>
          </cell>
          <cell r="AX960" t="str">
            <v/>
          </cell>
        </row>
        <row r="961">
          <cell r="AV961" t="str">
            <v xml:space="preserve">   </v>
          </cell>
          <cell r="AW961" t="str">
            <v/>
          </cell>
          <cell r="AX961" t="str">
            <v/>
          </cell>
        </row>
        <row r="962">
          <cell r="AV962" t="str">
            <v xml:space="preserve">   </v>
          </cell>
          <cell r="AW962" t="str">
            <v/>
          </cell>
          <cell r="AX962" t="str">
            <v/>
          </cell>
        </row>
        <row r="963">
          <cell r="AV963" t="str">
            <v/>
          </cell>
          <cell r="AW963">
            <v>0</v>
          </cell>
          <cell r="AX963" t="str">
            <v/>
          </cell>
        </row>
        <row r="964">
          <cell r="AV964" t="str">
            <v/>
          </cell>
          <cell r="AW964">
            <v>0</v>
          </cell>
          <cell r="AX964" t="str">
            <v/>
          </cell>
        </row>
        <row r="965">
          <cell r="AV965" t="str">
            <v/>
          </cell>
          <cell r="AW965">
            <v>0</v>
          </cell>
          <cell r="AX965" t="str">
            <v/>
          </cell>
        </row>
        <row r="966">
          <cell r="AV966" t="str">
            <v/>
          </cell>
          <cell r="AW966">
            <v>0</v>
          </cell>
          <cell r="AX966" t="str">
            <v/>
          </cell>
        </row>
        <row r="967">
          <cell r="AV967" t="str">
            <v/>
          </cell>
          <cell r="AW967">
            <v>0</v>
          </cell>
          <cell r="AX967" t="str">
            <v/>
          </cell>
        </row>
        <row r="968">
          <cell r="AV968" t="str">
            <v/>
          </cell>
          <cell r="AW968">
            <v>0</v>
          </cell>
          <cell r="AX968" t="str">
            <v/>
          </cell>
        </row>
        <row r="969">
          <cell r="AV969" t="str">
            <v/>
          </cell>
          <cell r="AW969">
            <v>0</v>
          </cell>
          <cell r="AX969" t="str">
            <v/>
          </cell>
        </row>
        <row r="970">
          <cell r="AV970" t="str">
            <v/>
          </cell>
          <cell r="AW970">
            <v>0</v>
          </cell>
          <cell r="AX970" t="str">
            <v/>
          </cell>
        </row>
        <row r="971">
          <cell r="AV971" t="str">
            <v/>
          </cell>
          <cell r="AW971">
            <v>0</v>
          </cell>
          <cell r="AX971" t="str">
            <v/>
          </cell>
        </row>
        <row r="972">
          <cell r="AV972" t="str">
            <v/>
          </cell>
          <cell r="AW972">
            <v>0</v>
          </cell>
          <cell r="AX972" t="str">
            <v/>
          </cell>
        </row>
        <row r="973">
          <cell r="AV973" t="str">
            <v/>
          </cell>
          <cell r="AW973" t="str">
            <v/>
          </cell>
          <cell r="AX973" t="str">
            <v/>
          </cell>
        </row>
        <row r="974">
          <cell r="AV974" t="str">
            <v xml:space="preserve">   </v>
          </cell>
          <cell r="AW974" t="str">
            <v/>
          </cell>
          <cell r="AX974" t="str">
            <v/>
          </cell>
        </row>
        <row r="975">
          <cell r="AV975" t="str">
            <v xml:space="preserve">   </v>
          </cell>
          <cell r="AW975" t="str">
            <v/>
          </cell>
          <cell r="AX975" t="str">
            <v/>
          </cell>
        </row>
        <row r="976">
          <cell r="AV976" t="str">
            <v/>
          </cell>
          <cell r="AW976">
            <v>0</v>
          </cell>
          <cell r="AX976" t="str">
            <v/>
          </cell>
        </row>
        <row r="977">
          <cell r="AV977" t="str">
            <v/>
          </cell>
          <cell r="AW977">
            <v>0</v>
          </cell>
          <cell r="AX977" t="str">
            <v/>
          </cell>
        </row>
        <row r="978">
          <cell r="AV978" t="str">
            <v/>
          </cell>
          <cell r="AW978">
            <v>0</v>
          </cell>
          <cell r="AX978" t="str">
            <v/>
          </cell>
        </row>
        <row r="979">
          <cell r="AV979" t="str">
            <v/>
          </cell>
          <cell r="AW979">
            <v>0</v>
          </cell>
          <cell r="AX979" t="str">
            <v/>
          </cell>
        </row>
        <row r="980">
          <cell r="AV980" t="str">
            <v/>
          </cell>
          <cell r="AW980">
            <v>0</v>
          </cell>
          <cell r="AX980" t="str">
            <v/>
          </cell>
        </row>
        <row r="981">
          <cell r="AV981" t="str">
            <v/>
          </cell>
          <cell r="AW981">
            <v>0</v>
          </cell>
          <cell r="AX981" t="str">
            <v/>
          </cell>
        </row>
        <row r="982">
          <cell r="AV982" t="str">
            <v/>
          </cell>
          <cell r="AW982">
            <v>0</v>
          </cell>
          <cell r="AX982" t="str">
            <v/>
          </cell>
        </row>
        <row r="983">
          <cell r="AV983" t="str">
            <v/>
          </cell>
          <cell r="AW983">
            <v>0</v>
          </cell>
          <cell r="AX983" t="str">
            <v/>
          </cell>
        </row>
        <row r="984">
          <cell r="AV984" t="str">
            <v/>
          </cell>
          <cell r="AW984">
            <v>0</v>
          </cell>
          <cell r="AX984" t="str">
            <v/>
          </cell>
        </row>
        <row r="985">
          <cell r="AV985" t="str">
            <v/>
          </cell>
          <cell r="AW985">
            <v>0</v>
          </cell>
          <cell r="AX985" t="str">
            <v/>
          </cell>
        </row>
        <row r="986">
          <cell r="AV986" t="str">
            <v/>
          </cell>
          <cell r="AW986" t="str">
            <v/>
          </cell>
          <cell r="AX986" t="str">
            <v/>
          </cell>
        </row>
        <row r="987">
          <cell r="AV987" t="str">
            <v xml:space="preserve">   </v>
          </cell>
          <cell r="AW987" t="str">
            <v/>
          </cell>
          <cell r="AX987" t="str">
            <v/>
          </cell>
        </row>
        <row r="988">
          <cell r="AV988" t="str">
            <v xml:space="preserve">   </v>
          </cell>
          <cell r="AW988" t="str">
            <v/>
          </cell>
          <cell r="AX988" t="str">
            <v/>
          </cell>
        </row>
        <row r="989">
          <cell r="AV989" t="str">
            <v/>
          </cell>
          <cell r="AW989">
            <v>0</v>
          </cell>
          <cell r="AX989" t="str">
            <v/>
          </cell>
        </row>
        <row r="990">
          <cell r="AV990" t="str">
            <v/>
          </cell>
          <cell r="AW990">
            <v>0</v>
          </cell>
          <cell r="AX990" t="str">
            <v/>
          </cell>
        </row>
        <row r="991">
          <cell r="AV991" t="str">
            <v/>
          </cell>
          <cell r="AW991">
            <v>0</v>
          </cell>
          <cell r="AX991" t="str">
            <v/>
          </cell>
        </row>
        <row r="992">
          <cell r="AV992" t="str">
            <v/>
          </cell>
          <cell r="AW992">
            <v>0</v>
          </cell>
          <cell r="AX992" t="str">
            <v/>
          </cell>
        </row>
        <row r="993">
          <cell r="AV993" t="str">
            <v/>
          </cell>
          <cell r="AW993">
            <v>0</v>
          </cell>
          <cell r="AX993" t="str">
            <v/>
          </cell>
        </row>
        <row r="994">
          <cell r="AV994" t="str">
            <v/>
          </cell>
          <cell r="AW994">
            <v>0</v>
          </cell>
          <cell r="AX994" t="str">
            <v/>
          </cell>
        </row>
        <row r="995">
          <cell r="AV995" t="str">
            <v/>
          </cell>
          <cell r="AW995">
            <v>0</v>
          </cell>
          <cell r="AX995" t="str">
            <v/>
          </cell>
        </row>
        <row r="996">
          <cell r="AV996" t="str">
            <v/>
          </cell>
          <cell r="AW996">
            <v>0</v>
          </cell>
          <cell r="AX996" t="str">
            <v/>
          </cell>
        </row>
        <row r="997">
          <cell r="AV997" t="str">
            <v/>
          </cell>
          <cell r="AW997">
            <v>0</v>
          </cell>
          <cell r="AX997" t="str">
            <v/>
          </cell>
        </row>
        <row r="998">
          <cell r="AV998" t="str">
            <v/>
          </cell>
          <cell r="AW998">
            <v>0</v>
          </cell>
          <cell r="AX998" t="str">
            <v/>
          </cell>
        </row>
        <row r="999">
          <cell r="AV999" t="str">
            <v/>
          </cell>
          <cell r="AW999" t="str">
            <v/>
          </cell>
          <cell r="AX999" t="str">
            <v/>
          </cell>
        </row>
        <row r="1000">
          <cell r="AV1000" t="str">
            <v xml:space="preserve">   </v>
          </cell>
          <cell r="AW1000" t="str">
            <v/>
          </cell>
          <cell r="AX1000" t="str">
            <v/>
          </cell>
        </row>
        <row r="1001">
          <cell r="AV1001" t="str">
            <v xml:space="preserve">   </v>
          </cell>
          <cell r="AW1001" t="str">
            <v/>
          </cell>
          <cell r="AX1001" t="str">
            <v/>
          </cell>
        </row>
        <row r="1002">
          <cell r="AV1002" t="str">
            <v/>
          </cell>
          <cell r="AW1002">
            <v>0</v>
          </cell>
          <cell r="AX1002" t="str">
            <v/>
          </cell>
        </row>
        <row r="1003">
          <cell r="AV1003" t="str">
            <v/>
          </cell>
          <cell r="AW1003">
            <v>0</v>
          </cell>
          <cell r="AX1003" t="str">
            <v/>
          </cell>
        </row>
        <row r="1004">
          <cell r="AV1004" t="str">
            <v/>
          </cell>
          <cell r="AW1004">
            <v>0</v>
          </cell>
          <cell r="AX1004" t="str">
            <v/>
          </cell>
        </row>
        <row r="1005">
          <cell r="AV1005" t="str">
            <v/>
          </cell>
          <cell r="AW1005">
            <v>0</v>
          </cell>
          <cell r="AX1005" t="str">
            <v/>
          </cell>
        </row>
        <row r="1006">
          <cell r="AV1006" t="str">
            <v/>
          </cell>
          <cell r="AW1006">
            <v>0</v>
          </cell>
          <cell r="AX1006" t="str">
            <v/>
          </cell>
        </row>
        <row r="1007">
          <cell r="AV1007" t="str">
            <v/>
          </cell>
          <cell r="AW1007">
            <v>0</v>
          </cell>
          <cell r="AX1007" t="str">
            <v/>
          </cell>
        </row>
        <row r="1008">
          <cell r="AV1008" t="str">
            <v/>
          </cell>
          <cell r="AW1008">
            <v>0</v>
          </cell>
          <cell r="AX1008" t="str">
            <v/>
          </cell>
        </row>
        <row r="1009">
          <cell r="AV1009" t="str">
            <v/>
          </cell>
          <cell r="AW1009">
            <v>0</v>
          </cell>
          <cell r="AX1009" t="str">
            <v/>
          </cell>
        </row>
        <row r="1010">
          <cell r="AV1010" t="str">
            <v/>
          </cell>
          <cell r="AW1010">
            <v>0</v>
          </cell>
          <cell r="AX1010" t="str">
            <v/>
          </cell>
        </row>
        <row r="1011">
          <cell r="AV1011" t="str">
            <v/>
          </cell>
          <cell r="AW1011">
            <v>0</v>
          </cell>
          <cell r="AX1011" t="str">
            <v/>
          </cell>
        </row>
        <row r="1012">
          <cell r="AV1012" t="str">
            <v/>
          </cell>
          <cell r="AW1012" t="str">
            <v/>
          </cell>
          <cell r="AX1012" t="str">
            <v/>
          </cell>
        </row>
        <row r="1013">
          <cell r="AV1013" t="str">
            <v xml:space="preserve">   </v>
          </cell>
          <cell r="AW1013" t="str">
            <v/>
          </cell>
          <cell r="AX1013" t="str">
            <v/>
          </cell>
        </row>
        <row r="1014">
          <cell r="AV1014" t="str">
            <v xml:space="preserve">   </v>
          </cell>
          <cell r="AW1014" t="str">
            <v/>
          </cell>
          <cell r="AX1014" t="str">
            <v/>
          </cell>
        </row>
        <row r="1015">
          <cell r="AV1015" t="str">
            <v/>
          </cell>
          <cell r="AW1015">
            <v>0</v>
          </cell>
          <cell r="AX1015" t="str">
            <v/>
          </cell>
        </row>
        <row r="1016">
          <cell r="AV1016" t="str">
            <v/>
          </cell>
          <cell r="AW1016">
            <v>0</v>
          </cell>
          <cell r="AX1016" t="str">
            <v/>
          </cell>
        </row>
        <row r="1017">
          <cell r="AV1017" t="str">
            <v/>
          </cell>
          <cell r="AW1017">
            <v>0</v>
          </cell>
          <cell r="AX1017" t="str">
            <v/>
          </cell>
        </row>
        <row r="1018">
          <cell r="AV1018" t="str">
            <v/>
          </cell>
          <cell r="AW1018">
            <v>0</v>
          </cell>
          <cell r="AX1018" t="str">
            <v/>
          </cell>
        </row>
        <row r="1019">
          <cell r="AV1019" t="str">
            <v/>
          </cell>
          <cell r="AW1019">
            <v>0</v>
          </cell>
          <cell r="AX1019" t="str">
            <v/>
          </cell>
        </row>
        <row r="1020">
          <cell r="AV1020" t="str">
            <v/>
          </cell>
          <cell r="AW1020">
            <v>0</v>
          </cell>
          <cell r="AX1020" t="str">
            <v/>
          </cell>
        </row>
        <row r="1021">
          <cell r="AV1021" t="str">
            <v/>
          </cell>
          <cell r="AW1021">
            <v>0</v>
          </cell>
          <cell r="AX1021" t="str">
            <v/>
          </cell>
        </row>
        <row r="1022">
          <cell r="AV1022" t="str">
            <v/>
          </cell>
          <cell r="AW1022">
            <v>0</v>
          </cell>
          <cell r="AX1022" t="str">
            <v/>
          </cell>
        </row>
        <row r="1023">
          <cell r="AV1023" t="str">
            <v/>
          </cell>
          <cell r="AW1023">
            <v>0</v>
          </cell>
          <cell r="AX1023" t="str">
            <v/>
          </cell>
        </row>
        <row r="1024">
          <cell r="AV1024" t="str">
            <v/>
          </cell>
          <cell r="AW1024">
            <v>0</v>
          </cell>
          <cell r="AX1024" t="str">
            <v/>
          </cell>
        </row>
        <row r="1025">
          <cell r="AV1025" t="str">
            <v/>
          </cell>
          <cell r="AW1025" t="str">
            <v/>
          </cell>
          <cell r="AX1025" t="str">
            <v/>
          </cell>
        </row>
        <row r="1026">
          <cell r="AV1026" t="str">
            <v xml:space="preserve">   </v>
          </cell>
          <cell r="AW1026" t="str">
            <v/>
          </cell>
          <cell r="AX1026" t="str">
            <v/>
          </cell>
        </row>
        <row r="1027">
          <cell r="AV1027" t="str">
            <v xml:space="preserve">   </v>
          </cell>
          <cell r="AW1027" t="str">
            <v/>
          </cell>
          <cell r="AX1027" t="str">
            <v/>
          </cell>
        </row>
        <row r="1028">
          <cell r="AV1028" t="str">
            <v/>
          </cell>
          <cell r="AW1028">
            <v>0</v>
          </cell>
          <cell r="AX1028" t="str">
            <v/>
          </cell>
        </row>
        <row r="1029">
          <cell r="AV1029" t="str">
            <v/>
          </cell>
          <cell r="AW1029">
            <v>0</v>
          </cell>
          <cell r="AX1029" t="str">
            <v/>
          </cell>
        </row>
        <row r="1030">
          <cell r="AV1030" t="str">
            <v/>
          </cell>
          <cell r="AW1030">
            <v>0</v>
          </cell>
          <cell r="AX1030" t="str">
            <v/>
          </cell>
        </row>
        <row r="1031">
          <cell r="AV1031" t="str">
            <v/>
          </cell>
          <cell r="AW1031">
            <v>0</v>
          </cell>
          <cell r="AX1031" t="str">
            <v/>
          </cell>
        </row>
        <row r="1032">
          <cell r="AV1032" t="str">
            <v/>
          </cell>
          <cell r="AW1032">
            <v>0</v>
          </cell>
          <cell r="AX1032" t="str">
            <v/>
          </cell>
        </row>
        <row r="1033">
          <cell r="AV1033" t="str">
            <v/>
          </cell>
          <cell r="AW1033">
            <v>0</v>
          </cell>
          <cell r="AX1033" t="str">
            <v/>
          </cell>
        </row>
        <row r="1034">
          <cell r="AV1034" t="str">
            <v/>
          </cell>
          <cell r="AW1034">
            <v>0</v>
          </cell>
          <cell r="AX1034" t="str">
            <v/>
          </cell>
        </row>
        <row r="1035">
          <cell r="AV1035" t="str">
            <v/>
          </cell>
          <cell r="AW1035">
            <v>0</v>
          </cell>
          <cell r="AX1035" t="str">
            <v/>
          </cell>
        </row>
        <row r="1036">
          <cell r="AV1036" t="str">
            <v/>
          </cell>
          <cell r="AW1036">
            <v>0</v>
          </cell>
          <cell r="AX1036" t="str">
            <v/>
          </cell>
        </row>
        <row r="1037">
          <cell r="AV1037" t="str">
            <v/>
          </cell>
          <cell r="AW1037">
            <v>0</v>
          </cell>
          <cell r="AX1037" t="str">
            <v/>
          </cell>
        </row>
        <row r="1038">
          <cell r="AV1038" t="str">
            <v/>
          </cell>
          <cell r="AW1038">
            <v>0</v>
          </cell>
          <cell r="AX1038" t="str">
            <v/>
          </cell>
        </row>
        <row r="1039">
          <cell r="AV1039" t="str">
            <v/>
          </cell>
          <cell r="AW1039" t="str">
            <v/>
          </cell>
          <cell r="AX1039" t="str">
            <v/>
          </cell>
        </row>
        <row r="1040">
          <cell r="AV1040" t="str">
            <v xml:space="preserve">   </v>
          </cell>
          <cell r="AW1040" t="str">
            <v/>
          </cell>
          <cell r="AX1040" t="str">
            <v/>
          </cell>
        </row>
        <row r="1041">
          <cell r="AV1041" t="str">
            <v xml:space="preserve">   </v>
          </cell>
          <cell r="AW1041" t="str">
            <v/>
          </cell>
          <cell r="AX1041" t="str">
            <v/>
          </cell>
        </row>
        <row r="1042">
          <cell r="AV1042" t="str">
            <v/>
          </cell>
          <cell r="AW1042">
            <v>0</v>
          </cell>
          <cell r="AX1042" t="str">
            <v/>
          </cell>
        </row>
        <row r="1043">
          <cell r="AV1043" t="str">
            <v/>
          </cell>
          <cell r="AW1043">
            <v>0</v>
          </cell>
          <cell r="AX1043" t="str">
            <v/>
          </cell>
        </row>
        <row r="1044">
          <cell r="AV1044" t="str">
            <v/>
          </cell>
          <cell r="AW1044">
            <v>0</v>
          </cell>
          <cell r="AX1044" t="str">
            <v/>
          </cell>
        </row>
        <row r="1045">
          <cell r="AV1045" t="str">
            <v/>
          </cell>
          <cell r="AW1045">
            <v>0</v>
          </cell>
          <cell r="AX1045" t="str">
            <v/>
          </cell>
        </row>
        <row r="1046">
          <cell r="AV1046" t="str">
            <v/>
          </cell>
          <cell r="AW1046">
            <v>0</v>
          </cell>
          <cell r="AX1046" t="str">
            <v/>
          </cell>
        </row>
        <row r="1047">
          <cell r="AV1047" t="str">
            <v/>
          </cell>
          <cell r="AW1047">
            <v>0</v>
          </cell>
          <cell r="AX1047" t="str">
            <v/>
          </cell>
        </row>
        <row r="1048">
          <cell r="AV1048" t="str">
            <v/>
          </cell>
          <cell r="AW1048">
            <v>0</v>
          </cell>
          <cell r="AX1048" t="str">
            <v/>
          </cell>
        </row>
        <row r="1049">
          <cell r="AV1049" t="str">
            <v/>
          </cell>
          <cell r="AW1049">
            <v>0</v>
          </cell>
          <cell r="AX1049" t="str">
            <v/>
          </cell>
        </row>
        <row r="1050">
          <cell r="AV1050" t="str">
            <v/>
          </cell>
          <cell r="AW1050">
            <v>0</v>
          </cell>
          <cell r="AX1050" t="str">
            <v/>
          </cell>
        </row>
        <row r="1051">
          <cell r="AV1051" t="str">
            <v/>
          </cell>
          <cell r="AW1051">
            <v>0</v>
          </cell>
          <cell r="AX1051" t="str">
            <v/>
          </cell>
        </row>
        <row r="1052">
          <cell r="AV1052" t="str">
            <v/>
          </cell>
          <cell r="AW1052">
            <v>0</v>
          </cell>
          <cell r="AX1052" t="str">
            <v/>
          </cell>
        </row>
        <row r="1053">
          <cell r="AV1053" t="str">
            <v/>
          </cell>
          <cell r="AW1053">
            <v>0</v>
          </cell>
          <cell r="AX1053" t="str">
            <v/>
          </cell>
        </row>
        <row r="1054">
          <cell r="AV1054" t="str">
            <v/>
          </cell>
          <cell r="AW1054" t="str">
            <v/>
          </cell>
          <cell r="AX1054" t="str">
            <v/>
          </cell>
        </row>
        <row r="1055">
          <cell r="AV1055" t="str">
            <v xml:space="preserve">   </v>
          </cell>
          <cell r="AW1055" t="str">
            <v/>
          </cell>
          <cell r="AX1055" t="str">
            <v/>
          </cell>
        </row>
        <row r="1056">
          <cell r="AV1056" t="str">
            <v xml:space="preserve">   </v>
          </cell>
          <cell r="AW1056" t="str">
            <v/>
          </cell>
          <cell r="AX1056" t="str">
            <v/>
          </cell>
        </row>
        <row r="1057">
          <cell r="AV1057" t="str">
            <v/>
          </cell>
          <cell r="AW1057">
            <v>0</v>
          </cell>
          <cell r="AX1057" t="str">
            <v/>
          </cell>
        </row>
        <row r="1058">
          <cell r="AV1058" t="str">
            <v/>
          </cell>
          <cell r="AW1058">
            <v>0</v>
          </cell>
          <cell r="AX1058" t="str">
            <v/>
          </cell>
        </row>
        <row r="1059">
          <cell r="AV1059" t="str">
            <v/>
          </cell>
          <cell r="AW1059">
            <v>0</v>
          </cell>
          <cell r="AX1059" t="str">
            <v/>
          </cell>
        </row>
        <row r="1060">
          <cell r="AV1060" t="str">
            <v/>
          </cell>
          <cell r="AW1060">
            <v>0</v>
          </cell>
          <cell r="AX1060" t="str">
            <v/>
          </cell>
        </row>
        <row r="1061">
          <cell r="AV1061" t="str">
            <v/>
          </cell>
          <cell r="AW1061">
            <v>0</v>
          </cell>
          <cell r="AX1061" t="str">
            <v/>
          </cell>
        </row>
        <row r="1062">
          <cell r="AV1062" t="str">
            <v/>
          </cell>
          <cell r="AW1062">
            <v>0</v>
          </cell>
          <cell r="AX1062" t="str">
            <v/>
          </cell>
        </row>
        <row r="1063">
          <cell r="AV1063" t="str">
            <v/>
          </cell>
          <cell r="AW1063">
            <v>0</v>
          </cell>
          <cell r="AX1063" t="str">
            <v/>
          </cell>
        </row>
        <row r="1064">
          <cell r="AV1064" t="str">
            <v/>
          </cell>
          <cell r="AW1064">
            <v>0</v>
          </cell>
          <cell r="AX1064" t="str">
            <v/>
          </cell>
        </row>
        <row r="1065">
          <cell r="AV1065" t="str">
            <v/>
          </cell>
          <cell r="AW1065">
            <v>0</v>
          </cell>
          <cell r="AX1065" t="str">
            <v/>
          </cell>
        </row>
        <row r="1066">
          <cell r="AV1066" t="str">
            <v/>
          </cell>
          <cell r="AW1066">
            <v>0</v>
          </cell>
          <cell r="AX1066" t="str">
            <v/>
          </cell>
        </row>
        <row r="1067">
          <cell r="AV1067" t="str">
            <v/>
          </cell>
          <cell r="AW1067" t="str">
            <v/>
          </cell>
          <cell r="AX1067" t="str">
            <v/>
          </cell>
        </row>
        <row r="1068">
          <cell r="AV1068" t="str">
            <v xml:space="preserve">   </v>
          </cell>
          <cell r="AW1068" t="str">
            <v/>
          </cell>
          <cell r="AX1068" t="str">
            <v/>
          </cell>
        </row>
        <row r="1069">
          <cell r="AV1069" t="str">
            <v xml:space="preserve">   </v>
          </cell>
          <cell r="AW1069" t="str">
            <v/>
          </cell>
          <cell r="AX1069" t="str">
            <v/>
          </cell>
        </row>
        <row r="1070">
          <cell r="AV1070" t="str">
            <v/>
          </cell>
          <cell r="AW1070">
            <v>0</v>
          </cell>
          <cell r="AX1070" t="str">
            <v/>
          </cell>
        </row>
        <row r="1071">
          <cell r="AV1071" t="str">
            <v/>
          </cell>
          <cell r="AW1071">
            <v>0</v>
          </cell>
          <cell r="AX1071" t="str">
            <v/>
          </cell>
        </row>
        <row r="1072">
          <cell r="AV1072" t="str">
            <v/>
          </cell>
          <cell r="AW1072">
            <v>0</v>
          </cell>
          <cell r="AX1072" t="str">
            <v/>
          </cell>
        </row>
        <row r="1073">
          <cell r="AV1073" t="str">
            <v/>
          </cell>
          <cell r="AW1073">
            <v>0</v>
          </cell>
          <cell r="AX1073" t="str">
            <v/>
          </cell>
        </row>
        <row r="1074">
          <cell r="AV1074" t="str">
            <v/>
          </cell>
          <cell r="AW1074">
            <v>0</v>
          </cell>
          <cell r="AX1074" t="str">
            <v/>
          </cell>
        </row>
        <row r="1075">
          <cell r="AV1075" t="str">
            <v/>
          </cell>
          <cell r="AW1075">
            <v>0</v>
          </cell>
          <cell r="AX1075" t="str">
            <v/>
          </cell>
        </row>
        <row r="1076">
          <cell r="AV1076" t="str">
            <v/>
          </cell>
          <cell r="AW1076">
            <v>0</v>
          </cell>
          <cell r="AX1076" t="str">
            <v/>
          </cell>
        </row>
        <row r="1077">
          <cell r="AV1077" t="str">
            <v/>
          </cell>
          <cell r="AW1077">
            <v>0</v>
          </cell>
          <cell r="AX1077" t="str">
            <v/>
          </cell>
        </row>
        <row r="1078">
          <cell r="AV1078" t="str">
            <v/>
          </cell>
          <cell r="AW1078">
            <v>0</v>
          </cell>
          <cell r="AX1078" t="str">
            <v/>
          </cell>
        </row>
        <row r="1079">
          <cell r="AV1079" t="str">
            <v/>
          </cell>
          <cell r="AW1079">
            <v>0</v>
          </cell>
          <cell r="AX1079" t="str">
            <v/>
          </cell>
        </row>
        <row r="1080">
          <cell r="AV1080" t="str">
            <v/>
          </cell>
          <cell r="AW1080">
            <v>0</v>
          </cell>
          <cell r="AX1080" t="str">
            <v/>
          </cell>
        </row>
        <row r="1081">
          <cell r="AV1081" t="str">
            <v/>
          </cell>
          <cell r="AW1081">
            <v>0</v>
          </cell>
          <cell r="AX1081" t="str">
            <v/>
          </cell>
        </row>
        <row r="1082">
          <cell r="AV1082" t="str">
            <v/>
          </cell>
          <cell r="AW1082">
            <v>0</v>
          </cell>
          <cell r="AX1082" t="str">
            <v/>
          </cell>
        </row>
        <row r="1083">
          <cell r="AV1083" t="str">
            <v/>
          </cell>
          <cell r="AW1083">
            <v>0</v>
          </cell>
          <cell r="AX1083" t="str">
            <v/>
          </cell>
        </row>
        <row r="1084">
          <cell r="AV1084" t="str">
            <v/>
          </cell>
          <cell r="AW1084">
            <v>0</v>
          </cell>
          <cell r="AX1084" t="str">
            <v/>
          </cell>
        </row>
        <row r="1085">
          <cell r="AV1085" t="str">
            <v/>
          </cell>
          <cell r="AW1085">
            <v>0</v>
          </cell>
          <cell r="AX1085" t="str">
            <v/>
          </cell>
        </row>
        <row r="1086">
          <cell r="AV1086" t="str">
            <v/>
          </cell>
          <cell r="AW1086">
            <v>0</v>
          </cell>
          <cell r="AX1086" t="str">
            <v/>
          </cell>
        </row>
        <row r="1087">
          <cell r="AV1087" t="str">
            <v/>
          </cell>
          <cell r="AW1087" t="str">
            <v/>
          </cell>
          <cell r="AX1087" t="str">
            <v/>
          </cell>
        </row>
        <row r="1088">
          <cell r="AV1088" t="str">
            <v xml:space="preserve">   </v>
          </cell>
          <cell r="AW1088" t="str">
            <v/>
          </cell>
          <cell r="AX1088" t="str">
            <v/>
          </cell>
        </row>
        <row r="1089">
          <cell r="AV1089" t="str">
            <v xml:space="preserve">   </v>
          </cell>
          <cell r="AW1089" t="str">
            <v/>
          </cell>
          <cell r="AX1089" t="str">
            <v/>
          </cell>
        </row>
        <row r="1090">
          <cell r="AV1090" t="str">
            <v/>
          </cell>
          <cell r="AW1090">
            <v>0</v>
          </cell>
          <cell r="AX1090" t="str">
            <v/>
          </cell>
        </row>
        <row r="1091">
          <cell r="AV1091" t="str">
            <v/>
          </cell>
          <cell r="AW1091">
            <v>0</v>
          </cell>
          <cell r="AX1091" t="str">
            <v/>
          </cell>
        </row>
        <row r="1092">
          <cell r="AV1092" t="str">
            <v/>
          </cell>
          <cell r="AW1092">
            <v>0</v>
          </cell>
          <cell r="AX1092" t="str">
            <v/>
          </cell>
        </row>
        <row r="1093">
          <cell r="AV1093" t="str">
            <v/>
          </cell>
          <cell r="AW1093">
            <v>0</v>
          </cell>
          <cell r="AX1093" t="str">
            <v/>
          </cell>
        </row>
        <row r="1094">
          <cell r="AV1094" t="str">
            <v/>
          </cell>
          <cell r="AW1094">
            <v>0</v>
          </cell>
          <cell r="AX1094" t="str">
            <v/>
          </cell>
        </row>
        <row r="1095">
          <cell r="AV1095" t="str">
            <v/>
          </cell>
          <cell r="AW1095">
            <v>0</v>
          </cell>
          <cell r="AX1095" t="str">
            <v/>
          </cell>
        </row>
        <row r="1096">
          <cell r="AV1096" t="str">
            <v/>
          </cell>
          <cell r="AW1096">
            <v>0</v>
          </cell>
          <cell r="AX1096" t="str">
            <v/>
          </cell>
        </row>
        <row r="1097">
          <cell r="AV1097" t="str">
            <v/>
          </cell>
          <cell r="AW1097">
            <v>0</v>
          </cell>
          <cell r="AX1097" t="str">
            <v/>
          </cell>
        </row>
        <row r="1098">
          <cell r="AV1098" t="str">
            <v/>
          </cell>
          <cell r="AW1098" t="str">
            <v/>
          </cell>
          <cell r="AX1098" t="str">
            <v/>
          </cell>
        </row>
        <row r="1099">
          <cell r="AV1099" t="str">
            <v/>
          </cell>
          <cell r="AW1099" t="str">
            <v/>
          </cell>
          <cell r="AX1099" t="str">
            <v/>
          </cell>
        </row>
        <row r="1100">
          <cell r="AV1100" t="str">
            <v/>
          </cell>
          <cell r="AW1100">
            <v>0</v>
          </cell>
          <cell r="AX1100" t="str">
            <v/>
          </cell>
        </row>
        <row r="1101">
          <cell r="AV1101" t="str">
            <v/>
          </cell>
          <cell r="AW1101" t="str">
            <v/>
          </cell>
          <cell r="AX1101" t="str">
            <v/>
          </cell>
        </row>
        <row r="1102">
          <cell r="AV1102" t="str">
            <v xml:space="preserve">   </v>
          </cell>
          <cell r="AW1102" t="str">
            <v/>
          </cell>
          <cell r="AX1102" t="str">
            <v/>
          </cell>
        </row>
        <row r="1103">
          <cell r="AV1103" t="str">
            <v xml:space="preserve">   </v>
          </cell>
          <cell r="AW1103" t="str">
            <v/>
          </cell>
          <cell r="AX1103" t="str">
            <v/>
          </cell>
        </row>
        <row r="1104">
          <cell r="AV1104" t="str">
            <v/>
          </cell>
          <cell r="AW1104">
            <v>0</v>
          </cell>
          <cell r="AX1104" t="str">
            <v/>
          </cell>
        </row>
        <row r="1105">
          <cell r="AV1105" t="str">
            <v/>
          </cell>
          <cell r="AW1105">
            <v>0</v>
          </cell>
          <cell r="AX1105" t="str">
            <v/>
          </cell>
        </row>
        <row r="1106">
          <cell r="AV1106" t="str">
            <v/>
          </cell>
          <cell r="AW1106">
            <v>0</v>
          </cell>
          <cell r="AX1106" t="str">
            <v/>
          </cell>
        </row>
        <row r="1107">
          <cell r="AV1107" t="str">
            <v/>
          </cell>
          <cell r="AW1107">
            <v>0</v>
          </cell>
          <cell r="AX1107" t="str">
            <v/>
          </cell>
        </row>
        <row r="1108">
          <cell r="AV1108" t="str">
            <v/>
          </cell>
          <cell r="AW1108">
            <v>0</v>
          </cell>
          <cell r="AX1108" t="str">
            <v/>
          </cell>
        </row>
        <row r="1109">
          <cell r="AV1109" t="str">
            <v/>
          </cell>
          <cell r="AW1109">
            <v>0</v>
          </cell>
          <cell r="AX1109" t="str">
            <v/>
          </cell>
        </row>
        <row r="1110">
          <cell r="AV1110" t="str">
            <v/>
          </cell>
          <cell r="AW1110">
            <v>0</v>
          </cell>
          <cell r="AX1110" t="str">
            <v/>
          </cell>
        </row>
        <row r="1111">
          <cell r="AV1111" t="str">
            <v/>
          </cell>
          <cell r="AW1111">
            <v>0</v>
          </cell>
          <cell r="AX1111" t="str">
            <v/>
          </cell>
        </row>
        <row r="1112">
          <cell r="AV1112" t="str">
            <v/>
          </cell>
          <cell r="AW1112">
            <v>0</v>
          </cell>
          <cell r="AX1112" t="str">
            <v/>
          </cell>
        </row>
        <row r="1113">
          <cell r="AV1113" t="str">
            <v/>
          </cell>
          <cell r="AW1113">
            <v>0</v>
          </cell>
          <cell r="AX1113" t="str">
            <v/>
          </cell>
        </row>
        <row r="1114">
          <cell r="AV1114" t="str">
            <v/>
          </cell>
          <cell r="AW1114">
            <v>0</v>
          </cell>
          <cell r="AX1114" t="str">
            <v/>
          </cell>
        </row>
        <row r="1115">
          <cell r="AV1115" t="str">
            <v/>
          </cell>
          <cell r="AW1115">
            <v>0</v>
          </cell>
          <cell r="AX1115" t="str">
            <v/>
          </cell>
        </row>
        <row r="1116">
          <cell r="AV1116" t="str">
            <v/>
          </cell>
          <cell r="AW1116">
            <v>0</v>
          </cell>
          <cell r="AX1116" t="str">
            <v/>
          </cell>
        </row>
        <row r="1117">
          <cell r="AV1117" t="str">
            <v/>
          </cell>
          <cell r="AW1117">
            <v>0</v>
          </cell>
          <cell r="AX1117" t="str">
            <v/>
          </cell>
        </row>
        <row r="1118">
          <cell r="AV1118" t="str">
            <v/>
          </cell>
          <cell r="AW1118">
            <v>0</v>
          </cell>
          <cell r="AX1118" t="str">
            <v/>
          </cell>
        </row>
        <row r="1119">
          <cell r="AV1119" t="str">
            <v/>
          </cell>
          <cell r="AW1119">
            <v>0</v>
          </cell>
          <cell r="AX1119" t="str">
            <v/>
          </cell>
        </row>
        <row r="1120">
          <cell r="AV1120" t="str">
            <v/>
          </cell>
          <cell r="AW1120">
            <v>0</v>
          </cell>
          <cell r="AX1120" t="str">
            <v/>
          </cell>
        </row>
        <row r="1121">
          <cell r="AV1121" t="str">
            <v/>
          </cell>
          <cell r="AW1121">
            <v>0</v>
          </cell>
          <cell r="AX1121" t="str">
            <v/>
          </cell>
        </row>
        <row r="1122">
          <cell r="AV1122" t="str">
            <v/>
          </cell>
          <cell r="AW1122">
            <v>0</v>
          </cell>
          <cell r="AX1122" t="str">
            <v/>
          </cell>
        </row>
        <row r="1123">
          <cell r="AV1123" t="str">
            <v/>
          </cell>
          <cell r="AW1123">
            <v>0</v>
          </cell>
          <cell r="AX1123" t="str">
            <v/>
          </cell>
        </row>
        <row r="1124">
          <cell r="AV1124" t="str">
            <v/>
          </cell>
          <cell r="AW1124">
            <v>0</v>
          </cell>
          <cell r="AX1124" t="str">
            <v/>
          </cell>
        </row>
        <row r="1125">
          <cell r="AV1125" t="str">
            <v/>
          </cell>
          <cell r="AW1125">
            <v>0</v>
          </cell>
          <cell r="AX1125" t="str">
            <v/>
          </cell>
        </row>
        <row r="1126">
          <cell r="AV1126" t="str">
            <v/>
          </cell>
          <cell r="AW1126">
            <v>0</v>
          </cell>
          <cell r="AX1126" t="str">
            <v/>
          </cell>
        </row>
        <row r="1127">
          <cell r="AV1127" t="str">
            <v/>
          </cell>
          <cell r="AW1127">
            <v>0</v>
          </cell>
          <cell r="AX1127" t="str">
            <v/>
          </cell>
        </row>
        <row r="1128">
          <cell r="AV1128" t="str">
            <v/>
          </cell>
          <cell r="AW1128" t="str">
            <v/>
          </cell>
          <cell r="AX1128" t="str">
            <v/>
          </cell>
        </row>
        <row r="1129">
          <cell r="AV1129" t="str">
            <v/>
          </cell>
          <cell r="AW1129">
            <v>0</v>
          </cell>
          <cell r="AX1129" t="str">
            <v/>
          </cell>
        </row>
        <row r="1130">
          <cell r="AV1130" t="str">
            <v/>
          </cell>
          <cell r="AW1130" t="str">
            <v/>
          </cell>
          <cell r="AX1130" t="str">
            <v/>
          </cell>
        </row>
        <row r="1131">
          <cell r="AV1131" t="str">
            <v xml:space="preserve">   </v>
          </cell>
          <cell r="AW1131" t="str">
            <v/>
          </cell>
          <cell r="AX1131" t="str">
            <v/>
          </cell>
        </row>
        <row r="1132">
          <cell r="AV1132" t="str">
            <v xml:space="preserve">   </v>
          </cell>
          <cell r="AW1132" t="str">
            <v/>
          </cell>
          <cell r="AX1132" t="str">
            <v/>
          </cell>
        </row>
        <row r="1133">
          <cell r="AV1133" t="str">
            <v/>
          </cell>
          <cell r="AW1133" t="str">
            <v/>
          </cell>
          <cell r="AX1133" t="str">
            <v/>
          </cell>
        </row>
        <row r="1134">
          <cell r="AV1134" t="str">
            <v/>
          </cell>
          <cell r="AW1134" t="str">
            <v/>
          </cell>
          <cell r="AX1134" t="str">
            <v/>
          </cell>
        </row>
        <row r="1135">
          <cell r="AV1135" t="str">
            <v/>
          </cell>
          <cell r="AW1135">
            <v>0</v>
          </cell>
          <cell r="AX1135" t="str">
            <v/>
          </cell>
        </row>
        <row r="1136">
          <cell r="AV1136" t="str">
            <v/>
          </cell>
          <cell r="AW1136">
            <v>0</v>
          </cell>
          <cell r="AX1136" t="str">
            <v/>
          </cell>
        </row>
        <row r="1137">
          <cell r="AV1137" t="str">
            <v/>
          </cell>
          <cell r="AW1137">
            <v>0</v>
          </cell>
          <cell r="AX1137" t="str">
            <v/>
          </cell>
        </row>
        <row r="1138">
          <cell r="AV1138" t="str">
            <v/>
          </cell>
          <cell r="AW1138">
            <v>0</v>
          </cell>
          <cell r="AX1138" t="str">
            <v/>
          </cell>
        </row>
        <row r="1139">
          <cell r="AV1139" t="str">
            <v/>
          </cell>
          <cell r="AW1139">
            <v>0</v>
          </cell>
          <cell r="AX1139" t="str">
            <v/>
          </cell>
        </row>
        <row r="1140">
          <cell r="AV1140" t="str">
            <v/>
          </cell>
          <cell r="AW1140">
            <v>0</v>
          </cell>
          <cell r="AX1140" t="str">
            <v/>
          </cell>
        </row>
        <row r="1141">
          <cell r="AV1141" t="str">
            <v/>
          </cell>
          <cell r="AW1141" t="str">
            <v/>
          </cell>
          <cell r="AX1141" t="str">
            <v/>
          </cell>
        </row>
        <row r="1142">
          <cell r="AV1142" t="str">
            <v/>
          </cell>
          <cell r="AW1142">
            <v>0</v>
          </cell>
          <cell r="AX1142" t="str">
            <v/>
          </cell>
        </row>
        <row r="1143">
          <cell r="AV1143" t="str">
            <v/>
          </cell>
          <cell r="AW1143" t="str">
            <v/>
          </cell>
          <cell r="AX1143" t="str">
            <v/>
          </cell>
        </row>
      </sheetData>
      <sheetData sheetId="7">
        <row r="5">
          <cell r="AW5" t="str">
            <v/>
          </cell>
          <cell r="AX5" t="str">
            <v/>
          </cell>
        </row>
        <row r="6">
          <cell r="AV6" t="str">
            <v xml:space="preserve">   </v>
          </cell>
          <cell r="AW6" t="str">
            <v/>
          </cell>
          <cell r="AX6" t="str">
            <v/>
          </cell>
        </row>
        <row r="7">
          <cell r="AV7" t="str">
            <v/>
          </cell>
          <cell r="AW7">
            <v>0</v>
          </cell>
          <cell r="AX7" t="str">
            <v/>
          </cell>
        </row>
        <row r="8">
          <cell r="AV8" t="str">
            <v/>
          </cell>
          <cell r="AW8">
            <v>0</v>
          </cell>
          <cell r="AX8" t="str">
            <v/>
          </cell>
        </row>
        <row r="9">
          <cell r="AV9" t="str">
            <v/>
          </cell>
          <cell r="AW9">
            <v>0</v>
          </cell>
          <cell r="AX9" t="str">
            <v/>
          </cell>
        </row>
        <row r="10">
          <cell r="AV10" t="str">
            <v/>
          </cell>
          <cell r="AW10">
            <v>0</v>
          </cell>
          <cell r="AX10" t="str">
            <v/>
          </cell>
        </row>
        <row r="11">
          <cell r="AV11" t="str">
            <v/>
          </cell>
          <cell r="AW11">
            <v>0</v>
          </cell>
          <cell r="AX11" t="str">
            <v/>
          </cell>
        </row>
        <row r="12">
          <cell r="AV12" t="str">
            <v/>
          </cell>
          <cell r="AW12">
            <v>0</v>
          </cell>
          <cell r="AX12" t="str">
            <v/>
          </cell>
        </row>
        <row r="13">
          <cell r="AV13" t="str">
            <v/>
          </cell>
          <cell r="AW13">
            <v>0</v>
          </cell>
          <cell r="AX13" t="str">
            <v/>
          </cell>
        </row>
        <row r="14">
          <cell r="AV14" t="str">
            <v/>
          </cell>
          <cell r="AW14">
            <v>0</v>
          </cell>
          <cell r="AX14" t="str">
            <v/>
          </cell>
        </row>
        <row r="15">
          <cell r="AV15" t="str">
            <v/>
          </cell>
          <cell r="AW15">
            <v>0</v>
          </cell>
          <cell r="AX15" t="str">
            <v/>
          </cell>
        </row>
        <row r="16">
          <cell r="AV16" t="str">
            <v/>
          </cell>
          <cell r="AW16">
            <v>0</v>
          </cell>
          <cell r="AX16" t="str">
            <v/>
          </cell>
        </row>
        <row r="17">
          <cell r="AV17" t="str">
            <v/>
          </cell>
          <cell r="AW17">
            <v>0</v>
          </cell>
          <cell r="AX17" t="str">
            <v/>
          </cell>
        </row>
        <row r="18">
          <cell r="AV18" t="str">
            <v/>
          </cell>
          <cell r="AW18">
            <v>0</v>
          </cell>
          <cell r="AX18" t="str">
            <v/>
          </cell>
        </row>
        <row r="19">
          <cell r="AV19" t="str">
            <v/>
          </cell>
          <cell r="AW19">
            <v>0</v>
          </cell>
          <cell r="AX19" t="str">
            <v/>
          </cell>
        </row>
        <row r="20">
          <cell r="AV20" t="str">
            <v/>
          </cell>
          <cell r="AW20">
            <v>0</v>
          </cell>
          <cell r="AX20" t="str">
            <v/>
          </cell>
        </row>
        <row r="21">
          <cell r="AV21" t="str">
            <v/>
          </cell>
          <cell r="AW21">
            <v>0</v>
          </cell>
          <cell r="AX21" t="str">
            <v/>
          </cell>
        </row>
        <row r="22">
          <cell r="AV22" t="str">
            <v/>
          </cell>
          <cell r="AW22">
            <v>0</v>
          </cell>
          <cell r="AX22" t="str">
            <v/>
          </cell>
        </row>
        <row r="23">
          <cell r="AV23" t="str">
            <v/>
          </cell>
          <cell r="AW23">
            <v>0</v>
          </cell>
          <cell r="AX23" t="str">
            <v/>
          </cell>
        </row>
        <row r="24">
          <cell r="AV24" t="str">
            <v/>
          </cell>
          <cell r="AW24">
            <v>0</v>
          </cell>
          <cell r="AX24" t="str">
            <v/>
          </cell>
        </row>
        <row r="25">
          <cell r="AV25" t="str">
            <v/>
          </cell>
          <cell r="AW25">
            <v>0</v>
          </cell>
          <cell r="AX25" t="str">
            <v/>
          </cell>
        </row>
        <row r="26">
          <cell r="AV26" t="str">
            <v/>
          </cell>
          <cell r="AW26">
            <v>0</v>
          </cell>
          <cell r="AX26" t="str">
            <v/>
          </cell>
        </row>
        <row r="27">
          <cell r="AV27" t="str">
            <v/>
          </cell>
          <cell r="AW27">
            <v>0</v>
          </cell>
          <cell r="AX27" t="str">
            <v/>
          </cell>
        </row>
        <row r="28">
          <cell r="AV28" t="str">
            <v/>
          </cell>
          <cell r="AW28">
            <v>0</v>
          </cell>
          <cell r="AX28" t="str">
            <v/>
          </cell>
        </row>
        <row r="29">
          <cell r="AV29" t="str">
            <v/>
          </cell>
          <cell r="AW29">
            <v>0</v>
          </cell>
          <cell r="AX29" t="str">
            <v/>
          </cell>
        </row>
        <row r="30">
          <cell r="AV30" t="str">
            <v/>
          </cell>
          <cell r="AW30">
            <v>0</v>
          </cell>
          <cell r="AX30" t="str">
            <v/>
          </cell>
        </row>
        <row r="31">
          <cell r="AV31" t="str">
            <v/>
          </cell>
          <cell r="AW31">
            <v>0</v>
          </cell>
          <cell r="AX31" t="str">
            <v/>
          </cell>
        </row>
        <row r="32">
          <cell r="AV32" t="str">
            <v/>
          </cell>
          <cell r="AW32">
            <v>0</v>
          </cell>
          <cell r="AX32" t="str">
            <v/>
          </cell>
        </row>
        <row r="33">
          <cell r="AV33" t="str">
            <v/>
          </cell>
          <cell r="AW33">
            <v>0</v>
          </cell>
          <cell r="AX33" t="str">
            <v/>
          </cell>
        </row>
        <row r="34">
          <cell r="AV34" t="str">
            <v/>
          </cell>
          <cell r="AW34">
            <v>0</v>
          </cell>
          <cell r="AX34" t="str">
            <v/>
          </cell>
        </row>
        <row r="35">
          <cell r="AV35" t="str">
            <v/>
          </cell>
          <cell r="AW35" t="str">
            <v/>
          </cell>
          <cell r="AX35" t="str">
            <v/>
          </cell>
        </row>
        <row r="36">
          <cell r="AV36" t="str">
            <v xml:space="preserve">   </v>
          </cell>
          <cell r="AW36" t="str">
            <v/>
          </cell>
          <cell r="AX36" t="str">
            <v/>
          </cell>
        </row>
        <row r="37">
          <cell r="AV37" t="str">
            <v xml:space="preserve">   </v>
          </cell>
          <cell r="AW37" t="str">
            <v/>
          </cell>
          <cell r="AX37" t="str">
            <v/>
          </cell>
        </row>
        <row r="38">
          <cell r="AV38" t="str">
            <v/>
          </cell>
          <cell r="AW38">
            <v>0</v>
          </cell>
          <cell r="AX38" t="str">
            <v/>
          </cell>
        </row>
        <row r="39">
          <cell r="AV39" t="str">
            <v/>
          </cell>
          <cell r="AW39">
            <v>0</v>
          </cell>
          <cell r="AX39" t="str">
            <v/>
          </cell>
        </row>
        <row r="40">
          <cell r="AV40" t="str">
            <v/>
          </cell>
          <cell r="AW40">
            <v>0</v>
          </cell>
          <cell r="AX40" t="str">
            <v/>
          </cell>
        </row>
        <row r="41">
          <cell r="AV41" t="str">
            <v/>
          </cell>
          <cell r="AW41">
            <v>0</v>
          </cell>
          <cell r="AX41" t="str">
            <v/>
          </cell>
        </row>
        <row r="42">
          <cell r="AV42" t="str">
            <v/>
          </cell>
          <cell r="AW42">
            <v>0</v>
          </cell>
          <cell r="AX42" t="str">
            <v/>
          </cell>
        </row>
        <row r="43">
          <cell r="AV43" t="str">
            <v/>
          </cell>
          <cell r="AW43">
            <v>0</v>
          </cell>
          <cell r="AX43" t="str">
            <v/>
          </cell>
        </row>
        <row r="44">
          <cell r="AV44" t="str">
            <v/>
          </cell>
          <cell r="AW44">
            <v>0</v>
          </cell>
          <cell r="AX44" t="str">
            <v/>
          </cell>
        </row>
        <row r="45">
          <cell r="AV45" t="str">
            <v/>
          </cell>
          <cell r="AW45">
            <v>0</v>
          </cell>
          <cell r="AX45" t="str">
            <v/>
          </cell>
        </row>
        <row r="46">
          <cell r="AV46" t="str">
            <v/>
          </cell>
          <cell r="AW46">
            <v>0</v>
          </cell>
          <cell r="AX46" t="str">
            <v/>
          </cell>
        </row>
        <row r="47">
          <cell r="AV47" t="str">
            <v/>
          </cell>
          <cell r="AW47">
            <v>0</v>
          </cell>
          <cell r="AX47" t="str">
            <v/>
          </cell>
        </row>
        <row r="48">
          <cell r="AV48" t="str">
            <v/>
          </cell>
          <cell r="AW48" t="str">
            <v/>
          </cell>
          <cell r="AX48" t="str">
            <v/>
          </cell>
        </row>
        <row r="49">
          <cell r="AV49" t="str">
            <v xml:space="preserve">   </v>
          </cell>
          <cell r="AW49" t="str">
            <v/>
          </cell>
          <cell r="AX49" t="str">
            <v/>
          </cell>
        </row>
        <row r="50">
          <cell r="AV50" t="str">
            <v xml:space="preserve">   </v>
          </cell>
          <cell r="AW50" t="str">
            <v/>
          </cell>
          <cell r="AX50" t="str">
            <v/>
          </cell>
        </row>
        <row r="51">
          <cell r="AV51" t="str">
            <v xml:space="preserve">Unknown   </v>
          </cell>
          <cell r="AW51" t="str">
            <v>Merritt Boning</v>
          </cell>
          <cell r="AX51" t="str">
            <v>Merritt Boning</v>
          </cell>
        </row>
        <row r="52">
          <cell r="AV52" t="str">
            <v xml:space="preserve">Unknown   </v>
          </cell>
          <cell r="AW52" t="str">
            <v>Rogan Parry</v>
          </cell>
          <cell r="AX52" t="str">
            <v>Rogan Parry</v>
          </cell>
        </row>
        <row r="53">
          <cell r="AV53" t="str">
            <v xml:space="preserve">Unknown   </v>
          </cell>
          <cell r="AW53" t="str">
            <v>Bruce Porter</v>
          </cell>
          <cell r="AX53" t="str">
            <v>Bruce Porter</v>
          </cell>
        </row>
        <row r="54">
          <cell r="AV54" t="str">
            <v xml:space="preserve">Unknown   </v>
          </cell>
          <cell r="AW54" t="str">
            <v>Xavier Bourgeois</v>
          </cell>
          <cell r="AX54" t="str">
            <v>Xavier Bourgeois</v>
          </cell>
        </row>
        <row r="55">
          <cell r="AV55" t="str">
            <v xml:space="preserve">Unknown   </v>
          </cell>
          <cell r="AW55" t="str">
            <v>TOPPING, Ezekial</v>
          </cell>
          <cell r="AX55" t="str">
            <v>TOPPING, Ezekial</v>
          </cell>
        </row>
        <row r="56">
          <cell r="AV56" t="str">
            <v xml:space="preserve">Unknown   </v>
          </cell>
          <cell r="AW56" t="str">
            <v>Cameron, Bartholomay</v>
          </cell>
          <cell r="AX56" t="str">
            <v>Cameron, Bartholomay</v>
          </cell>
        </row>
        <row r="57">
          <cell r="AV57" t="str">
            <v xml:space="preserve">Unknown   </v>
          </cell>
          <cell r="AW57" t="str">
            <v>Nicholas LaHaye</v>
          </cell>
          <cell r="AX57" t="str">
            <v>Nicholas LaHaye</v>
          </cell>
        </row>
        <row r="58">
          <cell r="AV58" t="str">
            <v xml:space="preserve">Unknown   </v>
          </cell>
          <cell r="AW58" t="str">
            <v>Baer Robertson</v>
          </cell>
          <cell r="AX58" t="str">
            <v>Baer Robertson</v>
          </cell>
        </row>
        <row r="59">
          <cell r="AV59" t="str">
            <v xml:space="preserve">Unknown   </v>
          </cell>
          <cell r="AW59" t="str">
            <v>Owen Markewich</v>
          </cell>
          <cell r="AX59" t="str">
            <v>Owen Markewich</v>
          </cell>
        </row>
        <row r="60">
          <cell r="AV60" t="str">
            <v xml:space="preserve">Unknown   </v>
          </cell>
          <cell r="AW60" t="str">
            <v>Stephan Roy</v>
          </cell>
          <cell r="AX60" t="str">
            <v>Stephan Roy</v>
          </cell>
        </row>
        <row r="61">
          <cell r="AV61" t="str">
            <v/>
          </cell>
          <cell r="AW61" t="str">
            <v/>
          </cell>
          <cell r="AX61" t="str">
            <v/>
          </cell>
        </row>
        <row r="62">
          <cell r="AV62" t="str">
            <v xml:space="preserve">   </v>
          </cell>
          <cell r="AW62" t="str">
            <v/>
          </cell>
          <cell r="AX62" t="str">
            <v/>
          </cell>
        </row>
        <row r="63">
          <cell r="AV63" t="str">
            <v xml:space="preserve">   </v>
          </cell>
          <cell r="AW63" t="str">
            <v/>
          </cell>
          <cell r="AX63" t="str">
            <v/>
          </cell>
        </row>
        <row r="64">
          <cell r="AV64" t="str">
            <v/>
          </cell>
          <cell r="AW64">
            <v>0</v>
          </cell>
          <cell r="AX64" t="str">
            <v/>
          </cell>
        </row>
        <row r="65">
          <cell r="AV65" t="str">
            <v/>
          </cell>
          <cell r="AW65">
            <v>0</v>
          </cell>
          <cell r="AX65" t="str">
            <v/>
          </cell>
        </row>
        <row r="66">
          <cell r="AV66" t="str">
            <v/>
          </cell>
          <cell r="AW66">
            <v>0</v>
          </cell>
          <cell r="AX66" t="str">
            <v/>
          </cell>
        </row>
        <row r="67">
          <cell r="AV67" t="str">
            <v/>
          </cell>
          <cell r="AW67">
            <v>0</v>
          </cell>
          <cell r="AX67" t="str">
            <v/>
          </cell>
        </row>
        <row r="68">
          <cell r="AV68" t="str">
            <v/>
          </cell>
          <cell r="AW68">
            <v>0</v>
          </cell>
          <cell r="AX68" t="str">
            <v/>
          </cell>
        </row>
        <row r="69">
          <cell r="AV69" t="str">
            <v/>
          </cell>
          <cell r="AW69">
            <v>0</v>
          </cell>
          <cell r="AX69" t="str">
            <v/>
          </cell>
        </row>
        <row r="70">
          <cell r="AV70" t="str">
            <v/>
          </cell>
          <cell r="AW70">
            <v>0</v>
          </cell>
          <cell r="AX70" t="str">
            <v/>
          </cell>
        </row>
        <row r="71">
          <cell r="AV71" t="str">
            <v/>
          </cell>
          <cell r="AW71">
            <v>0</v>
          </cell>
          <cell r="AX71" t="str">
            <v/>
          </cell>
        </row>
        <row r="72">
          <cell r="AV72" t="str">
            <v/>
          </cell>
          <cell r="AW72">
            <v>0</v>
          </cell>
          <cell r="AX72" t="str">
            <v/>
          </cell>
        </row>
        <row r="73">
          <cell r="AV73" t="str">
            <v/>
          </cell>
          <cell r="AW73">
            <v>0</v>
          </cell>
          <cell r="AX73" t="str">
            <v/>
          </cell>
        </row>
        <row r="74">
          <cell r="AV74" t="str">
            <v/>
          </cell>
          <cell r="AW74" t="str">
            <v/>
          </cell>
          <cell r="AX74" t="str">
            <v/>
          </cell>
        </row>
        <row r="75">
          <cell r="AV75" t="str">
            <v xml:space="preserve">   </v>
          </cell>
          <cell r="AW75" t="str">
            <v/>
          </cell>
          <cell r="AX75" t="str">
            <v/>
          </cell>
        </row>
        <row r="76">
          <cell r="AV76" t="str">
            <v xml:space="preserve">   </v>
          </cell>
          <cell r="AW76" t="str">
            <v/>
          </cell>
          <cell r="AX76" t="str">
            <v/>
          </cell>
        </row>
        <row r="77">
          <cell r="AV77" t="str">
            <v/>
          </cell>
          <cell r="AW77" t="str">
            <v/>
          </cell>
          <cell r="AX77" t="str">
            <v/>
          </cell>
        </row>
        <row r="78">
          <cell r="AV78" t="str">
            <v/>
          </cell>
          <cell r="AW78" t="str">
            <v/>
          </cell>
          <cell r="AX78" t="str">
            <v/>
          </cell>
        </row>
        <row r="79">
          <cell r="AV79" t="str">
            <v/>
          </cell>
          <cell r="AW79" t="str">
            <v/>
          </cell>
          <cell r="AX79" t="str">
            <v/>
          </cell>
        </row>
        <row r="80">
          <cell r="AV80" t="str">
            <v/>
          </cell>
          <cell r="AW80" t="str">
            <v/>
          </cell>
          <cell r="AX80" t="str">
            <v/>
          </cell>
        </row>
        <row r="81">
          <cell r="AV81" t="str">
            <v/>
          </cell>
          <cell r="AW81" t="str">
            <v/>
          </cell>
          <cell r="AX81" t="str">
            <v/>
          </cell>
        </row>
        <row r="82">
          <cell r="AV82" t="str">
            <v/>
          </cell>
          <cell r="AW82" t="str">
            <v/>
          </cell>
          <cell r="AX82" t="str">
            <v/>
          </cell>
        </row>
        <row r="83">
          <cell r="AV83" t="str">
            <v/>
          </cell>
          <cell r="AW83" t="str">
            <v/>
          </cell>
          <cell r="AX83" t="str">
            <v/>
          </cell>
        </row>
        <row r="84">
          <cell r="AV84" t="str">
            <v/>
          </cell>
          <cell r="AW84" t="str">
            <v/>
          </cell>
          <cell r="AX84" t="str">
            <v/>
          </cell>
        </row>
        <row r="85">
          <cell r="AV85" t="str">
            <v/>
          </cell>
          <cell r="AW85" t="str">
            <v/>
          </cell>
          <cell r="AX85" t="str">
            <v/>
          </cell>
        </row>
        <row r="86">
          <cell r="AV86" t="str">
            <v/>
          </cell>
          <cell r="AW86" t="str">
            <v/>
          </cell>
          <cell r="AX86" t="str">
            <v/>
          </cell>
        </row>
        <row r="87">
          <cell r="AV87" t="str">
            <v/>
          </cell>
          <cell r="AW87" t="str">
            <v/>
          </cell>
          <cell r="AX87" t="str">
            <v/>
          </cell>
        </row>
        <row r="88">
          <cell r="AV88" t="str">
            <v xml:space="preserve">   </v>
          </cell>
          <cell r="AW88" t="str">
            <v/>
          </cell>
          <cell r="AX88" t="str">
            <v/>
          </cell>
        </row>
        <row r="89">
          <cell r="AV89" t="str">
            <v xml:space="preserve">   </v>
          </cell>
          <cell r="AW89" t="str">
            <v/>
          </cell>
          <cell r="AX89" t="str">
            <v/>
          </cell>
        </row>
        <row r="90">
          <cell r="AV90" t="str">
            <v/>
          </cell>
          <cell r="AW90">
            <v>0</v>
          </cell>
          <cell r="AX90" t="str">
            <v/>
          </cell>
        </row>
        <row r="91">
          <cell r="AV91" t="str">
            <v/>
          </cell>
          <cell r="AW91">
            <v>0</v>
          </cell>
          <cell r="AX91" t="str">
            <v/>
          </cell>
        </row>
        <row r="92">
          <cell r="AV92" t="str">
            <v/>
          </cell>
          <cell r="AW92">
            <v>0</v>
          </cell>
          <cell r="AX92" t="str">
            <v/>
          </cell>
        </row>
        <row r="93">
          <cell r="AV93" t="str">
            <v/>
          </cell>
          <cell r="AW93">
            <v>0</v>
          </cell>
          <cell r="AX93" t="str">
            <v/>
          </cell>
        </row>
        <row r="94">
          <cell r="AV94" t="str">
            <v/>
          </cell>
          <cell r="AW94">
            <v>0</v>
          </cell>
          <cell r="AX94" t="str">
            <v/>
          </cell>
        </row>
        <row r="95">
          <cell r="AV95" t="str">
            <v/>
          </cell>
          <cell r="AW95">
            <v>0</v>
          </cell>
          <cell r="AX95" t="str">
            <v/>
          </cell>
        </row>
        <row r="96">
          <cell r="AV96" t="str">
            <v/>
          </cell>
          <cell r="AW96">
            <v>0</v>
          </cell>
          <cell r="AX96" t="str">
            <v/>
          </cell>
        </row>
        <row r="97">
          <cell r="AV97" t="str">
            <v/>
          </cell>
          <cell r="AW97">
            <v>0</v>
          </cell>
          <cell r="AX97" t="str">
            <v/>
          </cell>
        </row>
        <row r="98">
          <cell r="AV98" t="str">
            <v/>
          </cell>
          <cell r="AW98">
            <v>0</v>
          </cell>
          <cell r="AX98" t="str">
            <v/>
          </cell>
        </row>
        <row r="99">
          <cell r="AV99" t="str">
            <v/>
          </cell>
          <cell r="AW99">
            <v>0</v>
          </cell>
          <cell r="AX99" t="str">
            <v/>
          </cell>
        </row>
        <row r="100">
          <cell r="AV100" t="str">
            <v/>
          </cell>
          <cell r="AW100" t="str">
            <v/>
          </cell>
          <cell r="AX100" t="str">
            <v/>
          </cell>
        </row>
        <row r="101">
          <cell r="AV101" t="str">
            <v xml:space="preserve">   </v>
          </cell>
          <cell r="AW101" t="str">
            <v/>
          </cell>
          <cell r="AX101" t="str">
            <v/>
          </cell>
        </row>
        <row r="102">
          <cell r="AV102" t="str">
            <v xml:space="preserve">   </v>
          </cell>
          <cell r="AW102" t="str">
            <v/>
          </cell>
          <cell r="AX102" t="str">
            <v/>
          </cell>
        </row>
        <row r="103">
          <cell r="AV103" t="str">
            <v/>
          </cell>
          <cell r="AW103">
            <v>0</v>
          </cell>
          <cell r="AX103" t="str">
            <v/>
          </cell>
        </row>
        <row r="104">
          <cell r="AV104" t="str">
            <v/>
          </cell>
          <cell r="AW104">
            <v>0</v>
          </cell>
          <cell r="AX104" t="str">
            <v/>
          </cell>
        </row>
        <row r="105">
          <cell r="AV105" t="str">
            <v/>
          </cell>
          <cell r="AW105">
            <v>0</v>
          </cell>
          <cell r="AX105" t="str">
            <v/>
          </cell>
        </row>
        <row r="106">
          <cell r="AV106" t="str">
            <v/>
          </cell>
          <cell r="AW106">
            <v>0</v>
          </cell>
          <cell r="AX106" t="str">
            <v/>
          </cell>
        </row>
        <row r="107">
          <cell r="AV107" t="str">
            <v/>
          </cell>
          <cell r="AW107">
            <v>0</v>
          </cell>
          <cell r="AX107" t="str">
            <v/>
          </cell>
        </row>
        <row r="108">
          <cell r="AV108" t="str">
            <v/>
          </cell>
          <cell r="AW108">
            <v>0</v>
          </cell>
          <cell r="AX108" t="str">
            <v/>
          </cell>
        </row>
        <row r="109">
          <cell r="AV109" t="str">
            <v/>
          </cell>
          <cell r="AW109">
            <v>0</v>
          </cell>
          <cell r="AX109" t="str">
            <v/>
          </cell>
        </row>
        <row r="110">
          <cell r="AV110" t="str">
            <v/>
          </cell>
          <cell r="AW110">
            <v>0</v>
          </cell>
          <cell r="AX110" t="str">
            <v/>
          </cell>
        </row>
        <row r="111">
          <cell r="AV111" t="str">
            <v/>
          </cell>
          <cell r="AW111">
            <v>0</v>
          </cell>
          <cell r="AX111" t="str">
            <v/>
          </cell>
        </row>
        <row r="112">
          <cell r="AV112" t="str">
            <v/>
          </cell>
          <cell r="AW112">
            <v>0</v>
          </cell>
          <cell r="AX112" t="str">
            <v/>
          </cell>
        </row>
        <row r="113">
          <cell r="AV113" t="str">
            <v/>
          </cell>
          <cell r="AW113" t="str">
            <v/>
          </cell>
          <cell r="AX113" t="str">
            <v/>
          </cell>
        </row>
        <row r="114">
          <cell r="AV114" t="str">
            <v xml:space="preserve">   </v>
          </cell>
          <cell r="AW114" t="str">
            <v/>
          </cell>
          <cell r="AX114" t="str">
            <v/>
          </cell>
        </row>
        <row r="115">
          <cell r="AV115" t="str">
            <v xml:space="preserve">   </v>
          </cell>
          <cell r="AW115" t="str">
            <v/>
          </cell>
          <cell r="AX115" t="str">
            <v/>
          </cell>
        </row>
        <row r="116">
          <cell r="AV116" t="str">
            <v/>
          </cell>
          <cell r="AW116">
            <v>0</v>
          </cell>
          <cell r="AX116" t="str">
            <v/>
          </cell>
        </row>
        <row r="117">
          <cell r="AV117" t="str">
            <v/>
          </cell>
          <cell r="AW117">
            <v>0</v>
          </cell>
          <cell r="AX117" t="str">
            <v/>
          </cell>
        </row>
        <row r="118">
          <cell r="AV118" t="str">
            <v/>
          </cell>
          <cell r="AW118">
            <v>0</v>
          </cell>
          <cell r="AX118" t="str">
            <v/>
          </cell>
        </row>
        <row r="119">
          <cell r="AV119" t="str">
            <v/>
          </cell>
          <cell r="AW119">
            <v>0</v>
          </cell>
          <cell r="AX119" t="str">
            <v/>
          </cell>
        </row>
        <row r="120">
          <cell r="AV120" t="str">
            <v/>
          </cell>
          <cell r="AW120">
            <v>0</v>
          </cell>
          <cell r="AX120" t="str">
            <v/>
          </cell>
        </row>
        <row r="121">
          <cell r="AV121" t="str">
            <v/>
          </cell>
          <cell r="AW121">
            <v>0</v>
          </cell>
          <cell r="AX121" t="str">
            <v/>
          </cell>
        </row>
        <row r="122">
          <cell r="AV122" t="str">
            <v/>
          </cell>
          <cell r="AW122">
            <v>0</v>
          </cell>
          <cell r="AX122" t="str">
            <v/>
          </cell>
        </row>
        <row r="123">
          <cell r="AV123" t="str">
            <v/>
          </cell>
          <cell r="AW123">
            <v>0</v>
          </cell>
          <cell r="AX123" t="str">
            <v/>
          </cell>
        </row>
        <row r="124">
          <cell r="AV124" t="str">
            <v/>
          </cell>
          <cell r="AW124">
            <v>0</v>
          </cell>
          <cell r="AX124" t="str">
            <v/>
          </cell>
        </row>
        <row r="125">
          <cell r="AV125" t="str">
            <v/>
          </cell>
          <cell r="AW125">
            <v>0</v>
          </cell>
          <cell r="AX125" t="str">
            <v/>
          </cell>
        </row>
        <row r="126">
          <cell r="AV126" t="str">
            <v/>
          </cell>
          <cell r="AW126">
            <v>0</v>
          </cell>
          <cell r="AX126" t="str">
            <v/>
          </cell>
        </row>
        <row r="127">
          <cell r="AV127" t="str">
            <v/>
          </cell>
          <cell r="AW127">
            <v>0</v>
          </cell>
          <cell r="AX127" t="str">
            <v/>
          </cell>
        </row>
        <row r="128">
          <cell r="AV128" t="str">
            <v/>
          </cell>
          <cell r="AW128">
            <v>0</v>
          </cell>
          <cell r="AX128" t="str">
            <v/>
          </cell>
        </row>
        <row r="129">
          <cell r="AV129" t="str">
            <v/>
          </cell>
          <cell r="AW129">
            <v>0</v>
          </cell>
          <cell r="AX129" t="str">
            <v/>
          </cell>
        </row>
        <row r="130">
          <cell r="AV130" t="str">
            <v/>
          </cell>
          <cell r="AW130">
            <v>0</v>
          </cell>
          <cell r="AX130" t="str">
            <v/>
          </cell>
        </row>
        <row r="131">
          <cell r="AV131" t="str">
            <v/>
          </cell>
          <cell r="AW131">
            <v>0</v>
          </cell>
          <cell r="AX131" t="str">
            <v/>
          </cell>
        </row>
        <row r="132">
          <cell r="AV132" t="str">
            <v/>
          </cell>
          <cell r="AW132">
            <v>0</v>
          </cell>
          <cell r="AX132" t="str">
            <v/>
          </cell>
        </row>
        <row r="133">
          <cell r="AV133" t="str">
            <v/>
          </cell>
          <cell r="AW133">
            <v>0</v>
          </cell>
          <cell r="AX133" t="str">
            <v/>
          </cell>
        </row>
        <row r="134">
          <cell r="AV134" t="str">
            <v/>
          </cell>
          <cell r="AW134">
            <v>0</v>
          </cell>
          <cell r="AX134" t="str">
            <v/>
          </cell>
        </row>
        <row r="135">
          <cell r="AV135" t="str">
            <v/>
          </cell>
          <cell r="AW135">
            <v>0</v>
          </cell>
          <cell r="AX135" t="str">
            <v/>
          </cell>
        </row>
        <row r="136">
          <cell r="AV136" t="str">
            <v/>
          </cell>
          <cell r="AW136">
            <v>0</v>
          </cell>
          <cell r="AX136" t="str">
            <v/>
          </cell>
        </row>
        <row r="137">
          <cell r="AV137" t="str">
            <v/>
          </cell>
          <cell r="AW137">
            <v>0</v>
          </cell>
          <cell r="AX137" t="str">
            <v/>
          </cell>
        </row>
        <row r="138">
          <cell r="AV138" t="str">
            <v/>
          </cell>
          <cell r="AW138">
            <v>0</v>
          </cell>
          <cell r="AX138" t="str">
            <v/>
          </cell>
        </row>
        <row r="139">
          <cell r="AV139" t="str">
            <v/>
          </cell>
          <cell r="AW139">
            <v>0</v>
          </cell>
          <cell r="AX139" t="str">
            <v/>
          </cell>
        </row>
        <row r="140">
          <cell r="AV140" t="str">
            <v/>
          </cell>
          <cell r="AW140">
            <v>0</v>
          </cell>
          <cell r="AX140" t="str">
            <v/>
          </cell>
        </row>
        <row r="141">
          <cell r="AV141" t="str">
            <v/>
          </cell>
          <cell r="AW141">
            <v>0</v>
          </cell>
          <cell r="AX141" t="str">
            <v/>
          </cell>
        </row>
        <row r="142">
          <cell r="AV142" t="str">
            <v/>
          </cell>
          <cell r="AW142">
            <v>0</v>
          </cell>
          <cell r="AX142" t="str">
            <v/>
          </cell>
        </row>
        <row r="143">
          <cell r="AV143" t="str">
            <v/>
          </cell>
          <cell r="AW143">
            <v>0</v>
          </cell>
          <cell r="AX143" t="str">
            <v/>
          </cell>
        </row>
        <row r="144">
          <cell r="AV144" t="str">
            <v/>
          </cell>
          <cell r="AW144">
            <v>0</v>
          </cell>
          <cell r="AX144" t="str">
            <v/>
          </cell>
        </row>
        <row r="145">
          <cell r="AV145" t="str">
            <v/>
          </cell>
          <cell r="AW145">
            <v>0</v>
          </cell>
          <cell r="AX145" t="str">
            <v/>
          </cell>
        </row>
        <row r="146">
          <cell r="AV146" t="str">
            <v/>
          </cell>
          <cell r="AW146">
            <v>0</v>
          </cell>
          <cell r="AX146" t="str">
            <v/>
          </cell>
        </row>
        <row r="147">
          <cell r="AV147" t="str">
            <v/>
          </cell>
          <cell r="AW147">
            <v>0</v>
          </cell>
          <cell r="AX147" t="str">
            <v/>
          </cell>
        </row>
        <row r="148">
          <cell r="AV148" t="str">
            <v/>
          </cell>
          <cell r="AW148">
            <v>0</v>
          </cell>
          <cell r="AX148" t="str">
            <v/>
          </cell>
        </row>
        <row r="149">
          <cell r="AV149" t="str">
            <v/>
          </cell>
          <cell r="AW149" t="str">
            <v/>
          </cell>
          <cell r="AX149" t="str">
            <v/>
          </cell>
        </row>
        <row r="150">
          <cell r="AV150" t="str">
            <v xml:space="preserve">   </v>
          </cell>
          <cell r="AW150" t="str">
            <v/>
          </cell>
          <cell r="AX150" t="str">
            <v/>
          </cell>
        </row>
        <row r="151">
          <cell r="AV151" t="str">
            <v xml:space="preserve">   </v>
          </cell>
          <cell r="AW151" t="str">
            <v/>
          </cell>
          <cell r="AX151" t="str">
            <v/>
          </cell>
        </row>
        <row r="152">
          <cell r="AV152" t="str">
            <v/>
          </cell>
          <cell r="AW152">
            <v>0</v>
          </cell>
          <cell r="AX152" t="str">
            <v/>
          </cell>
        </row>
        <row r="153">
          <cell r="AV153" t="str">
            <v/>
          </cell>
          <cell r="AW153">
            <v>0</v>
          </cell>
          <cell r="AX153" t="str">
            <v/>
          </cell>
        </row>
        <row r="154">
          <cell r="AV154" t="str">
            <v/>
          </cell>
          <cell r="AW154">
            <v>0</v>
          </cell>
          <cell r="AX154" t="str">
            <v/>
          </cell>
        </row>
        <row r="155">
          <cell r="AV155" t="str">
            <v/>
          </cell>
          <cell r="AW155">
            <v>0</v>
          </cell>
          <cell r="AX155" t="str">
            <v/>
          </cell>
        </row>
        <row r="156">
          <cell r="AV156" t="str">
            <v/>
          </cell>
          <cell r="AW156">
            <v>0</v>
          </cell>
          <cell r="AX156" t="str">
            <v/>
          </cell>
        </row>
        <row r="157">
          <cell r="AV157" t="str">
            <v/>
          </cell>
          <cell r="AW157">
            <v>0</v>
          </cell>
          <cell r="AX157" t="str">
            <v/>
          </cell>
        </row>
        <row r="158">
          <cell r="AV158" t="str">
            <v/>
          </cell>
          <cell r="AW158">
            <v>0</v>
          </cell>
          <cell r="AX158" t="str">
            <v/>
          </cell>
        </row>
        <row r="159">
          <cell r="AV159" t="str">
            <v/>
          </cell>
          <cell r="AW159">
            <v>0</v>
          </cell>
          <cell r="AX159" t="str">
            <v/>
          </cell>
        </row>
        <row r="160">
          <cell r="AV160" t="str">
            <v/>
          </cell>
          <cell r="AW160">
            <v>0</v>
          </cell>
          <cell r="AX160" t="str">
            <v/>
          </cell>
        </row>
        <row r="161">
          <cell r="AV161" t="str">
            <v/>
          </cell>
          <cell r="AW161">
            <v>0</v>
          </cell>
          <cell r="AX161" t="str">
            <v/>
          </cell>
        </row>
        <row r="162">
          <cell r="AV162" t="str">
            <v/>
          </cell>
          <cell r="AW162" t="str">
            <v/>
          </cell>
          <cell r="AX162" t="str">
            <v/>
          </cell>
        </row>
        <row r="163">
          <cell r="AV163" t="str">
            <v xml:space="preserve">   </v>
          </cell>
          <cell r="AW163" t="str">
            <v/>
          </cell>
          <cell r="AX163" t="str">
            <v/>
          </cell>
        </row>
        <row r="164">
          <cell r="AV164" t="str">
            <v xml:space="preserve">   </v>
          </cell>
          <cell r="AW164" t="str">
            <v/>
          </cell>
          <cell r="AX164" t="str">
            <v/>
          </cell>
        </row>
        <row r="165">
          <cell r="AV165" t="str">
            <v/>
          </cell>
          <cell r="AW165">
            <v>0</v>
          </cell>
          <cell r="AX165" t="str">
            <v/>
          </cell>
        </row>
        <row r="166">
          <cell r="AV166" t="str">
            <v/>
          </cell>
          <cell r="AW166">
            <v>0</v>
          </cell>
          <cell r="AX166" t="str">
            <v/>
          </cell>
        </row>
        <row r="167">
          <cell r="AV167" t="str">
            <v/>
          </cell>
          <cell r="AW167">
            <v>0</v>
          </cell>
          <cell r="AX167" t="str">
            <v/>
          </cell>
        </row>
        <row r="168">
          <cell r="AV168" t="str">
            <v/>
          </cell>
          <cell r="AW168">
            <v>0</v>
          </cell>
          <cell r="AX168" t="str">
            <v/>
          </cell>
        </row>
        <row r="169">
          <cell r="AV169" t="str">
            <v/>
          </cell>
          <cell r="AW169">
            <v>0</v>
          </cell>
          <cell r="AX169" t="str">
            <v/>
          </cell>
        </row>
        <row r="170">
          <cell r="AV170" t="str">
            <v/>
          </cell>
          <cell r="AW170">
            <v>0</v>
          </cell>
          <cell r="AX170" t="str">
            <v/>
          </cell>
        </row>
        <row r="171">
          <cell r="AV171" t="str">
            <v/>
          </cell>
          <cell r="AW171">
            <v>0</v>
          </cell>
          <cell r="AX171" t="str">
            <v/>
          </cell>
        </row>
        <row r="172">
          <cell r="AV172" t="str">
            <v/>
          </cell>
          <cell r="AW172">
            <v>0</v>
          </cell>
          <cell r="AX172" t="str">
            <v/>
          </cell>
        </row>
        <row r="173">
          <cell r="AV173" t="str">
            <v/>
          </cell>
          <cell r="AW173">
            <v>0</v>
          </cell>
          <cell r="AX173" t="str">
            <v/>
          </cell>
        </row>
        <row r="174">
          <cell r="AV174" t="str">
            <v/>
          </cell>
          <cell r="AW174">
            <v>0</v>
          </cell>
          <cell r="AX174" t="str">
            <v/>
          </cell>
        </row>
        <row r="175">
          <cell r="AV175" t="str">
            <v/>
          </cell>
          <cell r="AW175" t="str">
            <v/>
          </cell>
          <cell r="AX175" t="str">
            <v/>
          </cell>
        </row>
        <row r="176">
          <cell r="AV176" t="str">
            <v xml:space="preserve">   </v>
          </cell>
          <cell r="AW176" t="str">
            <v/>
          </cell>
          <cell r="AX176" t="str">
            <v/>
          </cell>
        </row>
        <row r="177">
          <cell r="AV177" t="str">
            <v xml:space="preserve">   </v>
          </cell>
          <cell r="AW177" t="str">
            <v/>
          </cell>
          <cell r="AX177" t="str">
            <v/>
          </cell>
        </row>
        <row r="178">
          <cell r="AV178" t="str">
            <v/>
          </cell>
          <cell r="AW178">
            <v>0</v>
          </cell>
          <cell r="AX178" t="str">
            <v/>
          </cell>
        </row>
        <row r="179">
          <cell r="AV179" t="str">
            <v/>
          </cell>
          <cell r="AW179">
            <v>0</v>
          </cell>
          <cell r="AX179" t="str">
            <v/>
          </cell>
        </row>
        <row r="180">
          <cell r="AV180" t="str">
            <v/>
          </cell>
          <cell r="AW180">
            <v>0</v>
          </cell>
          <cell r="AX180" t="str">
            <v/>
          </cell>
        </row>
        <row r="181">
          <cell r="AV181" t="str">
            <v/>
          </cell>
          <cell r="AW181">
            <v>0</v>
          </cell>
          <cell r="AX181" t="str">
            <v/>
          </cell>
        </row>
        <row r="182">
          <cell r="AV182" t="str">
            <v/>
          </cell>
          <cell r="AW182">
            <v>0</v>
          </cell>
          <cell r="AX182" t="str">
            <v/>
          </cell>
        </row>
        <row r="183">
          <cell r="AV183" t="str">
            <v/>
          </cell>
          <cell r="AW183">
            <v>0</v>
          </cell>
          <cell r="AX183" t="str">
            <v/>
          </cell>
        </row>
        <row r="184">
          <cell r="AV184" t="str">
            <v/>
          </cell>
          <cell r="AW184">
            <v>0</v>
          </cell>
          <cell r="AX184" t="str">
            <v/>
          </cell>
        </row>
        <row r="185">
          <cell r="AV185" t="str">
            <v/>
          </cell>
          <cell r="AW185">
            <v>0</v>
          </cell>
          <cell r="AX185" t="str">
            <v/>
          </cell>
        </row>
        <row r="186">
          <cell r="AV186" t="str">
            <v/>
          </cell>
          <cell r="AW186">
            <v>0</v>
          </cell>
          <cell r="AX186" t="str">
            <v/>
          </cell>
        </row>
        <row r="187">
          <cell r="AV187" t="str">
            <v/>
          </cell>
          <cell r="AW187">
            <v>0</v>
          </cell>
          <cell r="AX187" t="str">
            <v/>
          </cell>
        </row>
        <row r="188">
          <cell r="AV188" t="str">
            <v/>
          </cell>
          <cell r="AW188" t="str">
            <v/>
          </cell>
          <cell r="AX188" t="str">
            <v/>
          </cell>
        </row>
        <row r="189">
          <cell r="AV189" t="str">
            <v xml:space="preserve">   </v>
          </cell>
          <cell r="AW189" t="str">
            <v/>
          </cell>
          <cell r="AX189" t="str">
            <v/>
          </cell>
        </row>
        <row r="190">
          <cell r="AV190" t="str">
            <v xml:space="preserve">   </v>
          </cell>
          <cell r="AW190" t="str">
            <v/>
          </cell>
          <cell r="AX190" t="str">
            <v/>
          </cell>
        </row>
        <row r="191">
          <cell r="AV191" t="str">
            <v/>
          </cell>
          <cell r="AW191">
            <v>0</v>
          </cell>
          <cell r="AX191" t="str">
            <v/>
          </cell>
        </row>
        <row r="192">
          <cell r="AV192" t="str">
            <v/>
          </cell>
          <cell r="AW192">
            <v>0</v>
          </cell>
          <cell r="AX192" t="str">
            <v/>
          </cell>
        </row>
        <row r="193">
          <cell r="AV193" t="str">
            <v/>
          </cell>
          <cell r="AW193">
            <v>0</v>
          </cell>
          <cell r="AX193" t="str">
            <v/>
          </cell>
        </row>
        <row r="194">
          <cell r="AV194" t="str">
            <v/>
          </cell>
          <cell r="AW194">
            <v>0</v>
          </cell>
          <cell r="AX194" t="str">
            <v/>
          </cell>
        </row>
        <row r="195">
          <cell r="AV195" t="str">
            <v/>
          </cell>
          <cell r="AW195">
            <v>0</v>
          </cell>
          <cell r="AX195" t="str">
            <v/>
          </cell>
        </row>
        <row r="196">
          <cell r="AV196" t="str">
            <v/>
          </cell>
          <cell r="AW196">
            <v>0</v>
          </cell>
          <cell r="AX196" t="str">
            <v/>
          </cell>
        </row>
        <row r="197">
          <cell r="AV197" t="str">
            <v/>
          </cell>
          <cell r="AW197">
            <v>0</v>
          </cell>
          <cell r="AX197" t="str">
            <v/>
          </cell>
        </row>
        <row r="198">
          <cell r="AV198" t="str">
            <v/>
          </cell>
          <cell r="AW198">
            <v>0</v>
          </cell>
          <cell r="AX198" t="str">
            <v/>
          </cell>
        </row>
        <row r="199">
          <cell r="AV199" t="str">
            <v/>
          </cell>
          <cell r="AW199">
            <v>0</v>
          </cell>
          <cell r="AX199" t="str">
            <v/>
          </cell>
        </row>
        <row r="200">
          <cell r="AV200" t="str">
            <v/>
          </cell>
          <cell r="AW200">
            <v>0</v>
          </cell>
          <cell r="AX200" t="str">
            <v/>
          </cell>
        </row>
        <row r="201">
          <cell r="AV201" t="str">
            <v/>
          </cell>
          <cell r="AW201" t="str">
            <v/>
          </cell>
          <cell r="AX201" t="str">
            <v/>
          </cell>
        </row>
        <row r="202">
          <cell r="AV202" t="str">
            <v xml:space="preserve">   </v>
          </cell>
          <cell r="AW202" t="str">
            <v/>
          </cell>
          <cell r="AX202" t="str">
            <v/>
          </cell>
        </row>
        <row r="203">
          <cell r="AV203" t="str">
            <v xml:space="preserve">   </v>
          </cell>
          <cell r="AW203" t="str">
            <v/>
          </cell>
          <cell r="AX203" t="str">
            <v/>
          </cell>
        </row>
        <row r="204">
          <cell r="AV204" t="str">
            <v/>
          </cell>
          <cell r="AW204">
            <v>0</v>
          </cell>
          <cell r="AX204" t="str">
            <v/>
          </cell>
        </row>
        <row r="205">
          <cell r="AV205" t="str">
            <v/>
          </cell>
          <cell r="AW205">
            <v>0</v>
          </cell>
          <cell r="AX205" t="str">
            <v/>
          </cell>
        </row>
        <row r="206">
          <cell r="AV206" t="str">
            <v/>
          </cell>
          <cell r="AW206">
            <v>0</v>
          </cell>
          <cell r="AX206" t="str">
            <v/>
          </cell>
        </row>
        <row r="207">
          <cell r="AV207" t="str">
            <v/>
          </cell>
          <cell r="AW207">
            <v>0</v>
          </cell>
          <cell r="AX207" t="str">
            <v/>
          </cell>
        </row>
        <row r="208">
          <cell r="AV208" t="str">
            <v/>
          </cell>
          <cell r="AW208">
            <v>0</v>
          </cell>
          <cell r="AX208" t="str">
            <v/>
          </cell>
        </row>
        <row r="209">
          <cell r="AV209" t="str">
            <v/>
          </cell>
          <cell r="AW209">
            <v>0</v>
          </cell>
          <cell r="AX209" t="str">
            <v/>
          </cell>
        </row>
        <row r="210">
          <cell r="AV210" t="str">
            <v/>
          </cell>
          <cell r="AW210">
            <v>0</v>
          </cell>
          <cell r="AX210" t="str">
            <v/>
          </cell>
        </row>
        <row r="211">
          <cell r="AV211" t="str">
            <v/>
          </cell>
          <cell r="AW211">
            <v>0</v>
          </cell>
          <cell r="AX211" t="str">
            <v/>
          </cell>
        </row>
        <row r="212">
          <cell r="AV212" t="str">
            <v/>
          </cell>
          <cell r="AW212">
            <v>0</v>
          </cell>
          <cell r="AX212" t="str">
            <v/>
          </cell>
        </row>
        <row r="213">
          <cell r="AV213" t="str">
            <v/>
          </cell>
          <cell r="AW213">
            <v>0</v>
          </cell>
          <cell r="AX213" t="str">
            <v/>
          </cell>
        </row>
        <row r="214">
          <cell r="AV214" t="str">
            <v/>
          </cell>
          <cell r="AW214" t="str">
            <v/>
          </cell>
          <cell r="AX214" t="str">
            <v/>
          </cell>
        </row>
        <row r="215">
          <cell r="AV215" t="str">
            <v xml:space="preserve">   </v>
          </cell>
          <cell r="AW215" t="str">
            <v/>
          </cell>
          <cell r="AX215" t="str">
            <v/>
          </cell>
        </row>
        <row r="216">
          <cell r="AV216" t="str">
            <v xml:space="preserve">   </v>
          </cell>
          <cell r="AW216" t="str">
            <v/>
          </cell>
          <cell r="AX216" t="str">
            <v/>
          </cell>
        </row>
        <row r="217">
          <cell r="AV217" t="str">
            <v/>
          </cell>
          <cell r="AW217">
            <v>0</v>
          </cell>
          <cell r="AX217" t="str">
            <v/>
          </cell>
        </row>
        <row r="218">
          <cell r="AV218" t="str">
            <v/>
          </cell>
          <cell r="AW218">
            <v>0</v>
          </cell>
          <cell r="AX218" t="str">
            <v/>
          </cell>
        </row>
        <row r="219">
          <cell r="AV219" t="str">
            <v/>
          </cell>
          <cell r="AW219">
            <v>0</v>
          </cell>
          <cell r="AX219" t="str">
            <v/>
          </cell>
        </row>
        <row r="220">
          <cell r="AV220" t="str">
            <v/>
          </cell>
          <cell r="AW220">
            <v>0</v>
          </cell>
          <cell r="AX220" t="str">
            <v/>
          </cell>
        </row>
        <row r="221">
          <cell r="AV221" t="str">
            <v/>
          </cell>
          <cell r="AW221">
            <v>0</v>
          </cell>
          <cell r="AX221" t="str">
            <v/>
          </cell>
        </row>
        <row r="222">
          <cell r="AV222" t="str">
            <v/>
          </cell>
          <cell r="AW222">
            <v>0</v>
          </cell>
          <cell r="AX222" t="str">
            <v/>
          </cell>
        </row>
        <row r="223">
          <cell r="AV223" t="str">
            <v/>
          </cell>
          <cell r="AW223">
            <v>0</v>
          </cell>
          <cell r="AX223" t="str">
            <v/>
          </cell>
        </row>
        <row r="224">
          <cell r="AV224" t="str">
            <v/>
          </cell>
          <cell r="AW224">
            <v>0</v>
          </cell>
          <cell r="AX224" t="str">
            <v/>
          </cell>
        </row>
        <row r="225">
          <cell r="AV225" t="str">
            <v/>
          </cell>
          <cell r="AW225">
            <v>0</v>
          </cell>
          <cell r="AX225" t="str">
            <v/>
          </cell>
        </row>
        <row r="226">
          <cell r="AV226" t="str">
            <v/>
          </cell>
          <cell r="AW226">
            <v>0</v>
          </cell>
          <cell r="AX226" t="str">
            <v/>
          </cell>
        </row>
        <row r="227">
          <cell r="AV227" t="str">
            <v/>
          </cell>
          <cell r="AW227" t="str">
            <v/>
          </cell>
          <cell r="AX227" t="str">
            <v/>
          </cell>
        </row>
        <row r="228">
          <cell r="AV228" t="str">
            <v xml:space="preserve">   </v>
          </cell>
          <cell r="AW228" t="str">
            <v/>
          </cell>
          <cell r="AX228" t="str">
            <v/>
          </cell>
        </row>
        <row r="229">
          <cell r="AV229" t="str">
            <v xml:space="preserve">   </v>
          </cell>
          <cell r="AW229" t="str">
            <v/>
          </cell>
          <cell r="AX229" t="str">
            <v/>
          </cell>
        </row>
        <row r="230">
          <cell r="AV230" t="str">
            <v/>
          </cell>
          <cell r="AW230">
            <v>0</v>
          </cell>
          <cell r="AX230" t="str">
            <v/>
          </cell>
        </row>
        <row r="231">
          <cell r="AV231" t="str">
            <v/>
          </cell>
          <cell r="AW231">
            <v>0</v>
          </cell>
          <cell r="AX231" t="str">
            <v/>
          </cell>
        </row>
        <row r="232">
          <cell r="AV232" t="str">
            <v/>
          </cell>
          <cell r="AW232">
            <v>0</v>
          </cell>
          <cell r="AX232" t="str">
            <v/>
          </cell>
        </row>
        <row r="233">
          <cell r="AV233" t="str">
            <v/>
          </cell>
          <cell r="AW233">
            <v>0</v>
          </cell>
          <cell r="AX233" t="str">
            <v/>
          </cell>
        </row>
        <row r="234">
          <cell r="AV234" t="str">
            <v/>
          </cell>
          <cell r="AW234">
            <v>0</v>
          </cell>
          <cell r="AX234" t="str">
            <v/>
          </cell>
        </row>
        <row r="235">
          <cell r="AV235" t="str">
            <v/>
          </cell>
          <cell r="AW235">
            <v>0</v>
          </cell>
          <cell r="AX235" t="str">
            <v/>
          </cell>
        </row>
        <row r="236">
          <cell r="AV236" t="str">
            <v/>
          </cell>
          <cell r="AW236">
            <v>0</v>
          </cell>
          <cell r="AX236" t="str">
            <v/>
          </cell>
        </row>
        <row r="237">
          <cell r="AV237" t="str">
            <v/>
          </cell>
          <cell r="AW237">
            <v>0</v>
          </cell>
          <cell r="AX237" t="str">
            <v/>
          </cell>
        </row>
        <row r="238">
          <cell r="AV238" t="str">
            <v/>
          </cell>
          <cell r="AW238">
            <v>0</v>
          </cell>
          <cell r="AX238" t="str">
            <v/>
          </cell>
        </row>
        <row r="239">
          <cell r="AV239" t="str">
            <v/>
          </cell>
          <cell r="AW239">
            <v>0</v>
          </cell>
          <cell r="AX239" t="str">
            <v/>
          </cell>
        </row>
        <row r="240">
          <cell r="AV240" t="str">
            <v/>
          </cell>
          <cell r="AW240" t="str">
            <v/>
          </cell>
          <cell r="AX240" t="str">
            <v/>
          </cell>
        </row>
        <row r="241">
          <cell r="AV241" t="str">
            <v xml:space="preserve">   </v>
          </cell>
          <cell r="AW241" t="str">
            <v/>
          </cell>
          <cell r="AX241" t="str">
            <v/>
          </cell>
        </row>
        <row r="242">
          <cell r="AV242" t="str">
            <v xml:space="preserve">   </v>
          </cell>
          <cell r="AW242" t="str">
            <v/>
          </cell>
          <cell r="AX242" t="str">
            <v/>
          </cell>
        </row>
        <row r="243">
          <cell r="AV243" t="str">
            <v/>
          </cell>
          <cell r="AW243">
            <v>0</v>
          </cell>
          <cell r="AX243" t="str">
            <v/>
          </cell>
        </row>
        <row r="244">
          <cell r="AV244" t="str">
            <v/>
          </cell>
          <cell r="AW244">
            <v>0</v>
          </cell>
          <cell r="AX244" t="str">
            <v/>
          </cell>
        </row>
        <row r="245">
          <cell r="AV245" t="str">
            <v/>
          </cell>
          <cell r="AW245">
            <v>0</v>
          </cell>
          <cell r="AX245" t="str">
            <v/>
          </cell>
        </row>
        <row r="246">
          <cell r="AV246" t="str">
            <v/>
          </cell>
          <cell r="AW246">
            <v>0</v>
          </cell>
          <cell r="AX246" t="str">
            <v/>
          </cell>
        </row>
        <row r="247">
          <cell r="AV247" t="str">
            <v/>
          </cell>
          <cell r="AW247">
            <v>0</v>
          </cell>
          <cell r="AX247" t="str">
            <v/>
          </cell>
        </row>
        <row r="248">
          <cell r="AV248" t="str">
            <v/>
          </cell>
          <cell r="AW248">
            <v>0</v>
          </cell>
          <cell r="AX248" t="str">
            <v/>
          </cell>
        </row>
        <row r="249">
          <cell r="AV249" t="str">
            <v/>
          </cell>
          <cell r="AW249">
            <v>0</v>
          </cell>
          <cell r="AX249" t="str">
            <v/>
          </cell>
        </row>
        <row r="250">
          <cell r="AV250" t="str">
            <v/>
          </cell>
          <cell r="AW250">
            <v>0</v>
          </cell>
          <cell r="AX250" t="str">
            <v/>
          </cell>
        </row>
        <row r="251">
          <cell r="AV251" t="str">
            <v/>
          </cell>
          <cell r="AW251">
            <v>0</v>
          </cell>
          <cell r="AX251" t="str">
            <v/>
          </cell>
        </row>
        <row r="252">
          <cell r="AV252" t="str">
            <v/>
          </cell>
          <cell r="AW252">
            <v>0</v>
          </cell>
          <cell r="AX252" t="str">
            <v/>
          </cell>
        </row>
        <row r="253">
          <cell r="AV253" t="str">
            <v/>
          </cell>
          <cell r="AW253" t="str">
            <v/>
          </cell>
          <cell r="AX253" t="str">
            <v/>
          </cell>
        </row>
        <row r="254">
          <cell r="AV254" t="str">
            <v xml:space="preserve">   </v>
          </cell>
          <cell r="AW254" t="str">
            <v/>
          </cell>
          <cell r="AX254" t="str">
            <v/>
          </cell>
        </row>
        <row r="255">
          <cell r="AV255" t="str">
            <v xml:space="preserve">   </v>
          </cell>
          <cell r="AW255" t="str">
            <v/>
          </cell>
          <cell r="AX255" t="str">
            <v/>
          </cell>
        </row>
        <row r="256">
          <cell r="AV256" t="str">
            <v/>
          </cell>
          <cell r="AW256">
            <v>0</v>
          </cell>
          <cell r="AX256" t="str">
            <v/>
          </cell>
        </row>
        <row r="257">
          <cell r="AV257" t="str">
            <v/>
          </cell>
          <cell r="AW257">
            <v>0</v>
          </cell>
          <cell r="AX257" t="str">
            <v/>
          </cell>
        </row>
        <row r="258">
          <cell r="AV258" t="str">
            <v/>
          </cell>
          <cell r="AW258">
            <v>0</v>
          </cell>
          <cell r="AX258" t="str">
            <v/>
          </cell>
        </row>
        <row r="259">
          <cell r="AV259" t="str">
            <v/>
          </cell>
          <cell r="AW259">
            <v>0</v>
          </cell>
          <cell r="AX259" t="str">
            <v/>
          </cell>
        </row>
        <row r="260">
          <cell r="AV260" t="str">
            <v/>
          </cell>
          <cell r="AW260">
            <v>0</v>
          </cell>
          <cell r="AX260" t="str">
            <v/>
          </cell>
        </row>
        <row r="261">
          <cell r="AV261" t="str">
            <v/>
          </cell>
          <cell r="AW261">
            <v>0</v>
          </cell>
          <cell r="AX261" t="str">
            <v/>
          </cell>
        </row>
        <row r="262">
          <cell r="AV262" t="str">
            <v/>
          </cell>
          <cell r="AW262">
            <v>0</v>
          </cell>
          <cell r="AX262" t="str">
            <v/>
          </cell>
        </row>
        <row r="263">
          <cell r="AV263" t="str">
            <v/>
          </cell>
          <cell r="AW263">
            <v>0</v>
          </cell>
          <cell r="AX263" t="str">
            <v/>
          </cell>
        </row>
        <row r="264">
          <cell r="AV264" t="str">
            <v/>
          </cell>
          <cell r="AW264">
            <v>0</v>
          </cell>
          <cell r="AX264" t="str">
            <v/>
          </cell>
        </row>
        <row r="265">
          <cell r="AV265" t="str">
            <v/>
          </cell>
          <cell r="AW265">
            <v>0</v>
          </cell>
          <cell r="AX265" t="str">
            <v/>
          </cell>
        </row>
        <row r="266">
          <cell r="AV266" t="str">
            <v/>
          </cell>
          <cell r="AW266" t="str">
            <v/>
          </cell>
          <cell r="AX266" t="str">
            <v/>
          </cell>
        </row>
        <row r="267">
          <cell r="AV267" t="str">
            <v xml:space="preserve">   </v>
          </cell>
          <cell r="AW267" t="str">
            <v/>
          </cell>
          <cell r="AX267" t="str">
            <v/>
          </cell>
        </row>
        <row r="268">
          <cell r="AV268" t="str">
            <v xml:space="preserve">   </v>
          </cell>
          <cell r="AW268" t="str">
            <v/>
          </cell>
          <cell r="AX268" t="str">
            <v/>
          </cell>
        </row>
        <row r="269">
          <cell r="AV269" t="str">
            <v/>
          </cell>
          <cell r="AW269">
            <v>0</v>
          </cell>
          <cell r="AX269" t="str">
            <v/>
          </cell>
        </row>
        <row r="270">
          <cell r="AV270" t="str">
            <v/>
          </cell>
          <cell r="AW270">
            <v>0</v>
          </cell>
          <cell r="AX270" t="str">
            <v/>
          </cell>
        </row>
        <row r="271">
          <cell r="AV271" t="str">
            <v/>
          </cell>
          <cell r="AW271">
            <v>0</v>
          </cell>
          <cell r="AX271" t="str">
            <v/>
          </cell>
        </row>
        <row r="272">
          <cell r="AV272" t="str">
            <v/>
          </cell>
          <cell r="AW272">
            <v>0</v>
          </cell>
          <cell r="AX272" t="str">
            <v/>
          </cell>
        </row>
        <row r="273">
          <cell r="AV273" t="str">
            <v/>
          </cell>
          <cell r="AW273">
            <v>0</v>
          </cell>
          <cell r="AX273" t="str">
            <v/>
          </cell>
        </row>
        <row r="274">
          <cell r="AV274" t="str">
            <v/>
          </cell>
          <cell r="AW274">
            <v>0</v>
          </cell>
          <cell r="AX274" t="str">
            <v/>
          </cell>
        </row>
        <row r="275">
          <cell r="AV275" t="str">
            <v/>
          </cell>
          <cell r="AW275">
            <v>0</v>
          </cell>
          <cell r="AX275" t="str">
            <v/>
          </cell>
        </row>
        <row r="276">
          <cell r="AV276" t="str">
            <v/>
          </cell>
          <cell r="AW276">
            <v>0</v>
          </cell>
          <cell r="AX276" t="str">
            <v/>
          </cell>
        </row>
        <row r="277">
          <cell r="AV277" t="str">
            <v/>
          </cell>
          <cell r="AW277">
            <v>0</v>
          </cell>
          <cell r="AX277" t="str">
            <v/>
          </cell>
        </row>
        <row r="278">
          <cell r="AV278" t="str">
            <v/>
          </cell>
          <cell r="AW278">
            <v>0</v>
          </cell>
          <cell r="AX278" t="str">
            <v/>
          </cell>
        </row>
        <row r="279">
          <cell r="AV279" t="str">
            <v/>
          </cell>
          <cell r="AW279" t="str">
            <v/>
          </cell>
          <cell r="AX279" t="str">
            <v/>
          </cell>
        </row>
        <row r="280">
          <cell r="AV280" t="str">
            <v xml:space="preserve">   </v>
          </cell>
          <cell r="AW280" t="str">
            <v/>
          </cell>
          <cell r="AX280" t="str">
            <v/>
          </cell>
        </row>
        <row r="281">
          <cell r="AV281" t="str">
            <v xml:space="preserve">   </v>
          </cell>
          <cell r="AW281" t="str">
            <v/>
          </cell>
          <cell r="AX281" t="str">
            <v/>
          </cell>
        </row>
        <row r="282">
          <cell r="AV282" t="str">
            <v/>
          </cell>
          <cell r="AW282">
            <v>0</v>
          </cell>
          <cell r="AX282" t="str">
            <v/>
          </cell>
        </row>
        <row r="283">
          <cell r="AV283" t="str">
            <v/>
          </cell>
          <cell r="AW283">
            <v>0</v>
          </cell>
          <cell r="AX283" t="str">
            <v/>
          </cell>
        </row>
        <row r="284">
          <cell r="AV284" t="str">
            <v/>
          </cell>
          <cell r="AW284">
            <v>0</v>
          </cell>
          <cell r="AX284" t="str">
            <v/>
          </cell>
        </row>
        <row r="285">
          <cell r="AV285" t="str">
            <v/>
          </cell>
          <cell r="AW285">
            <v>0</v>
          </cell>
          <cell r="AX285" t="str">
            <v/>
          </cell>
        </row>
        <row r="286">
          <cell r="AV286" t="str">
            <v/>
          </cell>
          <cell r="AW286">
            <v>0</v>
          </cell>
          <cell r="AX286" t="str">
            <v/>
          </cell>
        </row>
        <row r="287">
          <cell r="AV287" t="str">
            <v/>
          </cell>
          <cell r="AW287">
            <v>0</v>
          </cell>
          <cell r="AX287" t="str">
            <v/>
          </cell>
        </row>
        <row r="288">
          <cell r="AV288" t="str">
            <v/>
          </cell>
          <cell r="AW288">
            <v>0</v>
          </cell>
          <cell r="AX288" t="str">
            <v/>
          </cell>
        </row>
        <row r="289">
          <cell r="AV289" t="str">
            <v/>
          </cell>
          <cell r="AW289">
            <v>0</v>
          </cell>
          <cell r="AX289" t="str">
            <v/>
          </cell>
        </row>
        <row r="290">
          <cell r="AV290" t="str">
            <v/>
          </cell>
          <cell r="AW290">
            <v>0</v>
          </cell>
          <cell r="AX290" t="str">
            <v/>
          </cell>
        </row>
        <row r="291">
          <cell r="AV291" t="str">
            <v/>
          </cell>
          <cell r="AW291">
            <v>0</v>
          </cell>
          <cell r="AX291" t="str">
            <v/>
          </cell>
        </row>
        <row r="292">
          <cell r="AV292" t="str">
            <v/>
          </cell>
          <cell r="AW292" t="str">
            <v/>
          </cell>
          <cell r="AX292" t="str">
            <v/>
          </cell>
        </row>
        <row r="293">
          <cell r="AV293" t="str">
            <v xml:space="preserve">   </v>
          </cell>
          <cell r="AW293" t="str">
            <v/>
          </cell>
          <cell r="AX293" t="str">
            <v/>
          </cell>
        </row>
        <row r="294">
          <cell r="AV294" t="str">
            <v xml:space="preserve">   </v>
          </cell>
          <cell r="AW294" t="str">
            <v/>
          </cell>
          <cell r="AX294" t="str">
            <v/>
          </cell>
        </row>
        <row r="295">
          <cell r="AV295" t="str">
            <v/>
          </cell>
          <cell r="AW295">
            <v>0</v>
          </cell>
          <cell r="AX295" t="str">
            <v/>
          </cell>
        </row>
        <row r="296">
          <cell r="AV296" t="str">
            <v/>
          </cell>
          <cell r="AW296">
            <v>0</v>
          </cell>
          <cell r="AX296" t="str">
            <v/>
          </cell>
        </row>
        <row r="297">
          <cell r="AV297" t="str">
            <v/>
          </cell>
          <cell r="AW297">
            <v>0</v>
          </cell>
          <cell r="AX297" t="str">
            <v/>
          </cell>
        </row>
        <row r="298">
          <cell r="AV298" t="str">
            <v/>
          </cell>
          <cell r="AW298">
            <v>0</v>
          </cell>
          <cell r="AX298" t="str">
            <v/>
          </cell>
        </row>
        <row r="299">
          <cell r="AV299" t="str">
            <v/>
          </cell>
          <cell r="AW299">
            <v>0</v>
          </cell>
          <cell r="AX299" t="str">
            <v/>
          </cell>
        </row>
        <row r="300">
          <cell r="AV300" t="str">
            <v/>
          </cell>
          <cell r="AW300">
            <v>0</v>
          </cell>
          <cell r="AX300" t="str">
            <v/>
          </cell>
        </row>
        <row r="301">
          <cell r="AV301" t="str">
            <v/>
          </cell>
          <cell r="AW301">
            <v>0</v>
          </cell>
          <cell r="AX301" t="str">
            <v/>
          </cell>
        </row>
        <row r="302">
          <cell r="AV302" t="str">
            <v/>
          </cell>
          <cell r="AW302">
            <v>0</v>
          </cell>
          <cell r="AX302" t="str">
            <v/>
          </cell>
        </row>
        <row r="303">
          <cell r="AV303" t="str">
            <v/>
          </cell>
          <cell r="AW303">
            <v>0</v>
          </cell>
          <cell r="AX303" t="str">
            <v/>
          </cell>
        </row>
        <row r="304">
          <cell r="AV304" t="str">
            <v/>
          </cell>
          <cell r="AW304">
            <v>0</v>
          </cell>
          <cell r="AX304" t="str">
            <v/>
          </cell>
        </row>
        <row r="305">
          <cell r="AV305" t="str">
            <v/>
          </cell>
          <cell r="AW305" t="str">
            <v/>
          </cell>
          <cell r="AX305" t="str">
            <v/>
          </cell>
        </row>
        <row r="306">
          <cell r="AV306" t="str">
            <v xml:space="preserve">   </v>
          </cell>
          <cell r="AW306" t="str">
            <v/>
          </cell>
          <cell r="AX306" t="str">
            <v/>
          </cell>
        </row>
        <row r="307">
          <cell r="AV307" t="str">
            <v xml:space="preserve">   </v>
          </cell>
          <cell r="AW307" t="str">
            <v/>
          </cell>
          <cell r="AX307" t="str">
            <v/>
          </cell>
        </row>
        <row r="308">
          <cell r="AV308" t="str">
            <v/>
          </cell>
          <cell r="AW308">
            <v>0</v>
          </cell>
          <cell r="AX308" t="str">
            <v/>
          </cell>
        </row>
        <row r="309">
          <cell r="AV309" t="str">
            <v/>
          </cell>
          <cell r="AW309">
            <v>0</v>
          </cell>
          <cell r="AX309" t="str">
            <v/>
          </cell>
        </row>
        <row r="310">
          <cell r="AV310" t="str">
            <v/>
          </cell>
          <cell r="AW310">
            <v>0</v>
          </cell>
          <cell r="AX310" t="str">
            <v/>
          </cell>
        </row>
        <row r="311">
          <cell r="AV311" t="str">
            <v/>
          </cell>
          <cell r="AW311">
            <v>0</v>
          </cell>
          <cell r="AX311" t="str">
            <v/>
          </cell>
        </row>
        <row r="312">
          <cell r="AV312" t="str">
            <v/>
          </cell>
          <cell r="AW312">
            <v>0</v>
          </cell>
          <cell r="AX312" t="str">
            <v/>
          </cell>
        </row>
        <row r="313">
          <cell r="AV313" t="str">
            <v/>
          </cell>
          <cell r="AW313">
            <v>0</v>
          </cell>
          <cell r="AX313" t="str">
            <v/>
          </cell>
        </row>
        <row r="314">
          <cell r="AV314" t="str">
            <v/>
          </cell>
          <cell r="AW314">
            <v>0</v>
          </cell>
          <cell r="AX314" t="str">
            <v/>
          </cell>
        </row>
        <row r="315">
          <cell r="AV315" t="str">
            <v/>
          </cell>
          <cell r="AW315">
            <v>0</v>
          </cell>
          <cell r="AX315" t="str">
            <v/>
          </cell>
        </row>
        <row r="316">
          <cell r="AV316" t="str">
            <v/>
          </cell>
          <cell r="AW316">
            <v>0</v>
          </cell>
          <cell r="AX316" t="str">
            <v/>
          </cell>
        </row>
        <row r="317">
          <cell r="AV317" t="str">
            <v/>
          </cell>
          <cell r="AW317">
            <v>0</v>
          </cell>
          <cell r="AX317" t="str">
            <v/>
          </cell>
        </row>
        <row r="318">
          <cell r="AV318" t="str">
            <v/>
          </cell>
          <cell r="AW318" t="str">
            <v/>
          </cell>
          <cell r="AX318" t="str">
            <v/>
          </cell>
        </row>
        <row r="319">
          <cell r="AV319" t="str">
            <v xml:space="preserve">   </v>
          </cell>
          <cell r="AW319" t="str">
            <v/>
          </cell>
          <cell r="AX319" t="str">
            <v/>
          </cell>
        </row>
        <row r="320">
          <cell r="AV320" t="str">
            <v xml:space="preserve">   </v>
          </cell>
          <cell r="AW320" t="str">
            <v/>
          </cell>
          <cell r="AX320" t="str">
            <v/>
          </cell>
        </row>
        <row r="321">
          <cell r="AV321" t="str">
            <v/>
          </cell>
          <cell r="AW321">
            <v>0</v>
          </cell>
          <cell r="AX321" t="str">
            <v/>
          </cell>
        </row>
        <row r="322">
          <cell r="AV322" t="str">
            <v/>
          </cell>
          <cell r="AW322">
            <v>0</v>
          </cell>
          <cell r="AX322" t="str">
            <v/>
          </cell>
        </row>
        <row r="323">
          <cell r="AV323" t="str">
            <v/>
          </cell>
          <cell r="AW323">
            <v>0</v>
          </cell>
          <cell r="AX323" t="str">
            <v/>
          </cell>
        </row>
        <row r="324">
          <cell r="AV324" t="str">
            <v/>
          </cell>
          <cell r="AW324">
            <v>0</v>
          </cell>
          <cell r="AX324" t="str">
            <v/>
          </cell>
        </row>
        <row r="325">
          <cell r="AV325" t="str">
            <v/>
          </cell>
          <cell r="AW325">
            <v>0</v>
          </cell>
          <cell r="AX325" t="str">
            <v/>
          </cell>
        </row>
        <row r="326">
          <cell r="AV326" t="str">
            <v/>
          </cell>
          <cell r="AW326">
            <v>0</v>
          </cell>
          <cell r="AX326" t="str">
            <v/>
          </cell>
        </row>
        <row r="327">
          <cell r="AV327" t="str">
            <v/>
          </cell>
          <cell r="AW327">
            <v>0</v>
          </cell>
          <cell r="AX327" t="str">
            <v/>
          </cell>
        </row>
        <row r="328">
          <cell r="AV328" t="str">
            <v/>
          </cell>
          <cell r="AW328">
            <v>0</v>
          </cell>
          <cell r="AX328" t="str">
            <v/>
          </cell>
        </row>
        <row r="329">
          <cell r="AV329" t="str">
            <v/>
          </cell>
          <cell r="AW329">
            <v>0</v>
          </cell>
          <cell r="AX329" t="str">
            <v/>
          </cell>
        </row>
        <row r="330">
          <cell r="AV330" t="str">
            <v/>
          </cell>
          <cell r="AW330">
            <v>0</v>
          </cell>
          <cell r="AX330" t="str">
            <v/>
          </cell>
        </row>
        <row r="331">
          <cell r="AV331" t="str">
            <v/>
          </cell>
          <cell r="AW331" t="str">
            <v/>
          </cell>
          <cell r="AX331" t="str">
            <v/>
          </cell>
        </row>
        <row r="332">
          <cell r="AV332" t="str">
            <v xml:space="preserve">   </v>
          </cell>
          <cell r="AW332" t="str">
            <v/>
          </cell>
          <cell r="AX332" t="str">
            <v/>
          </cell>
        </row>
        <row r="333">
          <cell r="AV333" t="str">
            <v xml:space="preserve">   </v>
          </cell>
          <cell r="AW333" t="str">
            <v/>
          </cell>
          <cell r="AX333" t="str">
            <v/>
          </cell>
        </row>
        <row r="334">
          <cell r="AV334" t="str">
            <v/>
          </cell>
          <cell r="AW334">
            <v>0</v>
          </cell>
          <cell r="AX334" t="str">
            <v/>
          </cell>
        </row>
        <row r="335">
          <cell r="AV335" t="str">
            <v/>
          </cell>
          <cell r="AW335">
            <v>0</v>
          </cell>
          <cell r="AX335" t="str">
            <v/>
          </cell>
        </row>
        <row r="336">
          <cell r="AV336" t="str">
            <v/>
          </cell>
          <cell r="AW336">
            <v>0</v>
          </cell>
          <cell r="AX336" t="str">
            <v/>
          </cell>
        </row>
        <row r="337">
          <cell r="AV337" t="str">
            <v/>
          </cell>
          <cell r="AW337">
            <v>0</v>
          </cell>
          <cell r="AX337" t="str">
            <v/>
          </cell>
        </row>
        <row r="338">
          <cell r="AV338" t="str">
            <v/>
          </cell>
          <cell r="AW338">
            <v>0</v>
          </cell>
          <cell r="AX338" t="str">
            <v/>
          </cell>
        </row>
        <row r="339">
          <cell r="AV339" t="str">
            <v/>
          </cell>
          <cell r="AW339">
            <v>0</v>
          </cell>
          <cell r="AX339" t="str">
            <v/>
          </cell>
        </row>
        <row r="340">
          <cell r="AV340" t="str">
            <v/>
          </cell>
          <cell r="AW340">
            <v>0</v>
          </cell>
          <cell r="AX340" t="str">
            <v/>
          </cell>
        </row>
        <row r="341">
          <cell r="AV341" t="str">
            <v/>
          </cell>
          <cell r="AW341">
            <v>0</v>
          </cell>
          <cell r="AX341" t="str">
            <v/>
          </cell>
        </row>
        <row r="342">
          <cell r="AV342" t="str">
            <v/>
          </cell>
          <cell r="AW342">
            <v>0</v>
          </cell>
          <cell r="AX342" t="str">
            <v/>
          </cell>
        </row>
        <row r="343">
          <cell r="AV343" t="str">
            <v/>
          </cell>
          <cell r="AW343">
            <v>0</v>
          </cell>
          <cell r="AX343" t="str">
            <v/>
          </cell>
        </row>
        <row r="344">
          <cell r="AV344" t="str">
            <v/>
          </cell>
          <cell r="AW344" t="str">
            <v/>
          </cell>
          <cell r="AX344" t="str">
            <v/>
          </cell>
        </row>
        <row r="345">
          <cell r="AV345" t="str">
            <v xml:space="preserve">   </v>
          </cell>
          <cell r="AW345" t="str">
            <v/>
          </cell>
          <cell r="AX345" t="str">
            <v/>
          </cell>
        </row>
        <row r="346">
          <cell r="AV346" t="str">
            <v xml:space="preserve">   </v>
          </cell>
          <cell r="AW346" t="str">
            <v/>
          </cell>
          <cell r="AX346" t="str">
            <v/>
          </cell>
        </row>
        <row r="347">
          <cell r="AV347" t="str">
            <v/>
          </cell>
          <cell r="AW347">
            <v>0</v>
          </cell>
          <cell r="AX347" t="str">
            <v/>
          </cell>
        </row>
        <row r="348">
          <cell r="AV348" t="str">
            <v/>
          </cell>
          <cell r="AW348">
            <v>0</v>
          </cell>
          <cell r="AX348" t="str">
            <v/>
          </cell>
        </row>
        <row r="349">
          <cell r="AV349" t="str">
            <v/>
          </cell>
          <cell r="AW349">
            <v>0</v>
          </cell>
          <cell r="AX349" t="str">
            <v/>
          </cell>
        </row>
        <row r="350">
          <cell r="AV350" t="str">
            <v/>
          </cell>
          <cell r="AW350">
            <v>0</v>
          </cell>
          <cell r="AX350" t="str">
            <v/>
          </cell>
        </row>
        <row r="351">
          <cell r="AV351" t="str">
            <v/>
          </cell>
          <cell r="AW351">
            <v>0</v>
          </cell>
          <cell r="AX351" t="str">
            <v/>
          </cell>
        </row>
        <row r="352">
          <cell r="AV352" t="str">
            <v/>
          </cell>
          <cell r="AW352">
            <v>0</v>
          </cell>
          <cell r="AX352" t="str">
            <v/>
          </cell>
        </row>
        <row r="353">
          <cell r="AV353" t="str">
            <v/>
          </cell>
          <cell r="AW353">
            <v>0</v>
          </cell>
          <cell r="AX353" t="str">
            <v/>
          </cell>
        </row>
        <row r="354">
          <cell r="AV354" t="str">
            <v/>
          </cell>
          <cell r="AW354">
            <v>0</v>
          </cell>
          <cell r="AX354" t="str">
            <v/>
          </cell>
        </row>
        <row r="355">
          <cell r="AV355" t="str">
            <v/>
          </cell>
          <cell r="AW355">
            <v>0</v>
          </cell>
          <cell r="AX355" t="str">
            <v/>
          </cell>
        </row>
        <row r="356">
          <cell r="AV356" t="str">
            <v/>
          </cell>
          <cell r="AW356">
            <v>0</v>
          </cell>
          <cell r="AX356" t="str">
            <v/>
          </cell>
        </row>
        <row r="357">
          <cell r="AV357" t="str">
            <v/>
          </cell>
          <cell r="AW357" t="str">
            <v/>
          </cell>
          <cell r="AX357" t="str">
            <v/>
          </cell>
        </row>
        <row r="358">
          <cell r="AV358" t="str">
            <v xml:space="preserve">   </v>
          </cell>
          <cell r="AW358" t="str">
            <v/>
          </cell>
          <cell r="AX358" t="str">
            <v/>
          </cell>
        </row>
        <row r="359">
          <cell r="AV359" t="str">
            <v xml:space="preserve">   </v>
          </cell>
          <cell r="AW359" t="str">
            <v/>
          </cell>
          <cell r="AX359" t="str">
            <v/>
          </cell>
        </row>
        <row r="360">
          <cell r="AV360" t="str">
            <v/>
          </cell>
          <cell r="AW360">
            <v>0</v>
          </cell>
          <cell r="AX360" t="str">
            <v/>
          </cell>
        </row>
        <row r="361">
          <cell r="AV361" t="str">
            <v/>
          </cell>
          <cell r="AW361">
            <v>0</v>
          </cell>
          <cell r="AX361" t="str">
            <v/>
          </cell>
        </row>
        <row r="362">
          <cell r="AV362" t="str">
            <v/>
          </cell>
          <cell r="AW362">
            <v>0</v>
          </cell>
          <cell r="AX362" t="str">
            <v/>
          </cell>
        </row>
        <row r="363">
          <cell r="AV363" t="str">
            <v/>
          </cell>
          <cell r="AW363">
            <v>0</v>
          </cell>
          <cell r="AX363" t="str">
            <v/>
          </cell>
        </row>
        <row r="364">
          <cell r="AV364" t="str">
            <v/>
          </cell>
          <cell r="AW364">
            <v>0</v>
          </cell>
          <cell r="AX364" t="str">
            <v/>
          </cell>
        </row>
        <row r="365">
          <cell r="AV365" t="str">
            <v/>
          </cell>
          <cell r="AW365">
            <v>0</v>
          </cell>
          <cell r="AX365" t="str">
            <v/>
          </cell>
        </row>
        <row r="366">
          <cell r="AV366" t="str">
            <v/>
          </cell>
          <cell r="AW366">
            <v>0</v>
          </cell>
          <cell r="AX366" t="str">
            <v/>
          </cell>
        </row>
        <row r="367">
          <cell r="AV367" t="str">
            <v/>
          </cell>
          <cell r="AW367">
            <v>0</v>
          </cell>
          <cell r="AX367" t="str">
            <v/>
          </cell>
        </row>
        <row r="368">
          <cell r="AV368" t="str">
            <v/>
          </cell>
          <cell r="AW368">
            <v>0</v>
          </cell>
          <cell r="AX368" t="str">
            <v/>
          </cell>
        </row>
        <row r="369">
          <cell r="AV369" t="str">
            <v/>
          </cell>
          <cell r="AW369">
            <v>0</v>
          </cell>
          <cell r="AX369" t="str">
            <v/>
          </cell>
        </row>
        <row r="370">
          <cell r="AV370" t="str">
            <v/>
          </cell>
          <cell r="AW370" t="str">
            <v/>
          </cell>
          <cell r="AX370" t="str">
            <v/>
          </cell>
        </row>
        <row r="371">
          <cell r="AV371" t="str">
            <v xml:space="preserve">   </v>
          </cell>
          <cell r="AW371" t="str">
            <v/>
          </cell>
          <cell r="AX371" t="str">
            <v/>
          </cell>
        </row>
        <row r="372">
          <cell r="AV372" t="str">
            <v xml:space="preserve">   </v>
          </cell>
          <cell r="AW372" t="str">
            <v/>
          </cell>
          <cell r="AX372" t="str">
            <v/>
          </cell>
        </row>
        <row r="373">
          <cell r="AV373" t="str">
            <v/>
          </cell>
          <cell r="AW373">
            <v>0</v>
          </cell>
          <cell r="AX373" t="str">
            <v/>
          </cell>
        </row>
        <row r="374">
          <cell r="AV374" t="str">
            <v/>
          </cell>
          <cell r="AW374">
            <v>0</v>
          </cell>
          <cell r="AX374" t="str">
            <v/>
          </cell>
        </row>
        <row r="375">
          <cell r="AV375" t="str">
            <v/>
          </cell>
          <cell r="AW375">
            <v>0</v>
          </cell>
          <cell r="AX375" t="str">
            <v/>
          </cell>
        </row>
        <row r="376">
          <cell r="AV376" t="str">
            <v/>
          </cell>
          <cell r="AW376">
            <v>0</v>
          </cell>
          <cell r="AX376" t="str">
            <v/>
          </cell>
        </row>
        <row r="377">
          <cell r="AV377" t="str">
            <v/>
          </cell>
          <cell r="AW377">
            <v>0</v>
          </cell>
          <cell r="AX377" t="str">
            <v/>
          </cell>
        </row>
        <row r="378">
          <cell r="AV378" t="str">
            <v/>
          </cell>
          <cell r="AW378">
            <v>0</v>
          </cell>
          <cell r="AX378" t="str">
            <v/>
          </cell>
        </row>
        <row r="379">
          <cell r="AV379" t="str">
            <v/>
          </cell>
          <cell r="AW379">
            <v>0</v>
          </cell>
          <cell r="AX379" t="str">
            <v/>
          </cell>
        </row>
        <row r="380">
          <cell r="AV380" t="str">
            <v/>
          </cell>
          <cell r="AW380">
            <v>0</v>
          </cell>
          <cell r="AX380" t="str">
            <v/>
          </cell>
        </row>
        <row r="381">
          <cell r="AV381" t="str">
            <v/>
          </cell>
          <cell r="AW381">
            <v>0</v>
          </cell>
          <cell r="AX381" t="str">
            <v/>
          </cell>
        </row>
        <row r="382">
          <cell r="AV382" t="str">
            <v/>
          </cell>
          <cell r="AW382">
            <v>0</v>
          </cell>
          <cell r="AX382" t="str">
            <v/>
          </cell>
        </row>
        <row r="383">
          <cell r="AV383" t="str">
            <v/>
          </cell>
          <cell r="AW383" t="str">
            <v/>
          </cell>
          <cell r="AX383" t="str">
            <v/>
          </cell>
        </row>
        <row r="384">
          <cell r="AV384" t="str">
            <v xml:space="preserve">   </v>
          </cell>
          <cell r="AW384" t="str">
            <v/>
          </cell>
          <cell r="AX384" t="str">
            <v/>
          </cell>
        </row>
        <row r="385">
          <cell r="AV385" t="str">
            <v xml:space="preserve">   </v>
          </cell>
          <cell r="AW385" t="str">
            <v/>
          </cell>
          <cell r="AX385" t="str">
            <v/>
          </cell>
        </row>
        <row r="386">
          <cell r="AV386" t="str">
            <v/>
          </cell>
          <cell r="AW386">
            <v>0</v>
          </cell>
          <cell r="AX386" t="str">
            <v/>
          </cell>
        </row>
        <row r="387">
          <cell r="AV387" t="str">
            <v/>
          </cell>
          <cell r="AW387">
            <v>0</v>
          </cell>
          <cell r="AX387" t="str">
            <v/>
          </cell>
        </row>
        <row r="388">
          <cell r="AV388" t="str">
            <v/>
          </cell>
          <cell r="AW388">
            <v>0</v>
          </cell>
          <cell r="AX388" t="str">
            <v/>
          </cell>
        </row>
        <row r="389">
          <cell r="AV389" t="str">
            <v/>
          </cell>
          <cell r="AW389">
            <v>0</v>
          </cell>
          <cell r="AX389" t="str">
            <v/>
          </cell>
        </row>
        <row r="390">
          <cell r="AV390" t="str">
            <v/>
          </cell>
          <cell r="AW390">
            <v>0</v>
          </cell>
          <cell r="AX390" t="str">
            <v/>
          </cell>
        </row>
        <row r="391">
          <cell r="AV391" t="str">
            <v/>
          </cell>
          <cell r="AW391">
            <v>0</v>
          </cell>
          <cell r="AX391" t="str">
            <v/>
          </cell>
        </row>
        <row r="392">
          <cell r="AV392" t="str">
            <v/>
          </cell>
          <cell r="AW392">
            <v>0</v>
          </cell>
          <cell r="AX392" t="str">
            <v/>
          </cell>
        </row>
        <row r="393">
          <cell r="AV393" t="str">
            <v/>
          </cell>
          <cell r="AW393">
            <v>0</v>
          </cell>
          <cell r="AX393" t="str">
            <v/>
          </cell>
        </row>
        <row r="394">
          <cell r="AV394" t="str">
            <v/>
          </cell>
          <cell r="AW394">
            <v>0</v>
          </cell>
          <cell r="AX394" t="str">
            <v/>
          </cell>
        </row>
        <row r="395">
          <cell r="AV395" t="str">
            <v/>
          </cell>
          <cell r="AW395">
            <v>0</v>
          </cell>
          <cell r="AX395" t="str">
            <v/>
          </cell>
        </row>
        <row r="396">
          <cell r="AV396" t="str">
            <v/>
          </cell>
          <cell r="AW396" t="str">
            <v/>
          </cell>
          <cell r="AX396" t="str">
            <v/>
          </cell>
        </row>
        <row r="397">
          <cell r="AV397" t="str">
            <v xml:space="preserve">   </v>
          </cell>
          <cell r="AW397" t="str">
            <v/>
          </cell>
          <cell r="AX397" t="str">
            <v/>
          </cell>
        </row>
        <row r="398">
          <cell r="AV398" t="str">
            <v xml:space="preserve">   </v>
          </cell>
          <cell r="AW398" t="str">
            <v/>
          </cell>
          <cell r="AX398" t="str">
            <v/>
          </cell>
        </row>
        <row r="399">
          <cell r="AV399" t="str">
            <v/>
          </cell>
          <cell r="AW399" t="str">
            <v/>
          </cell>
          <cell r="AX399" t="str">
            <v/>
          </cell>
        </row>
        <row r="400">
          <cell r="AV400" t="str">
            <v/>
          </cell>
          <cell r="AW400" t="str">
            <v/>
          </cell>
          <cell r="AX400" t="str">
            <v/>
          </cell>
        </row>
        <row r="401">
          <cell r="AV401" t="str">
            <v/>
          </cell>
          <cell r="AW401" t="str">
            <v/>
          </cell>
          <cell r="AX401" t="str">
            <v/>
          </cell>
        </row>
        <row r="402">
          <cell r="AV402" t="str">
            <v/>
          </cell>
          <cell r="AW402" t="str">
            <v/>
          </cell>
          <cell r="AX402" t="str">
            <v/>
          </cell>
        </row>
        <row r="403">
          <cell r="AV403" t="str">
            <v/>
          </cell>
          <cell r="AW403" t="str">
            <v/>
          </cell>
          <cell r="AX403" t="str">
            <v/>
          </cell>
        </row>
        <row r="404">
          <cell r="AV404" t="str">
            <v/>
          </cell>
          <cell r="AW404" t="str">
            <v/>
          </cell>
          <cell r="AX404" t="str">
            <v/>
          </cell>
        </row>
        <row r="405">
          <cell r="AV405" t="str">
            <v/>
          </cell>
          <cell r="AW405" t="str">
            <v/>
          </cell>
          <cell r="AX405" t="str">
            <v/>
          </cell>
        </row>
        <row r="406">
          <cell r="AV406" t="str">
            <v/>
          </cell>
          <cell r="AW406" t="str">
            <v/>
          </cell>
          <cell r="AX406" t="str">
            <v/>
          </cell>
        </row>
        <row r="407">
          <cell r="AV407" t="str">
            <v/>
          </cell>
          <cell r="AW407" t="str">
            <v/>
          </cell>
          <cell r="AX407" t="str">
            <v/>
          </cell>
        </row>
        <row r="408">
          <cell r="AV408" t="str">
            <v/>
          </cell>
          <cell r="AW408" t="str">
            <v/>
          </cell>
          <cell r="AX408" t="str">
            <v/>
          </cell>
        </row>
        <row r="409">
          <cell r="AV409" t="str">
            <v/>
          </cell>
          <cell r="AW409" t="str">
            <v/>
          </cell>
          <cell r="AX409" t="str">
            <v/>
          </cell>
        </row>
        <row r="410">
          <cell r="AV410" t="str">
            <v xml:space="preserve">   </v>
          </cell>
          <cell r="AW410" t="str">
            <v/>
          </cell>
          <cell r="AX410" t="str">
            <v/>
          </cell>
        </row>
        <row r="411">
          <cell r="AV411" t="str">
            <v xml:space="preserve">   </v>
          </cell>
          <cell r="AW411" t="str">
            <v/>
          </cell>
          <cell r="AX411" t="str">
            <v/>
          </cell>
        </row>
        <row r="412">
          <cell r="AV412" t="str">
            <v/>
          </cell>
          <cell r="AW412">
            <v>0</v>
          </cell>
          <cell r="AX412" t="str">
            <v/>
          </cell>
        </row>
        <row r="413">
          <cell r="AV413" t="str">
            <v/>
          </cell>
          <cell r="AW413">
            <v>0</v>
          </cell>
          <cell r="AX413" t="str">
            <v/>
          </cell>
        </row>
        <row r="414">
          <cell r="AV414" t="str">
            <v/>
          </cell>
          <cell r="AW414">
            <v>0</v>
          </cell>
          <cell r="AX414" t="str">
            <v/>
          </cell>
        </row>
        <row r="415">
          <cell r="AV415" t="str">
            <v/>
          </cell>
          <cell r="AW415">
            <v>0</v>
          </cell>
          <cell r="AX415" t="str">
            <v/>
          </cell>
        </row>
        <row r="416">
          <cell r="AV416" t="str">
            <v/>
          </cell>
          <cell r="AW416">
            <v>0</v>
          </cell>
          <cell r="AX416" t="str">
            <v/>
          </cell>
        </row>
        <row r="417">
          <cell r="AV417" t="str">
            <v/>
          </cell>
          <cell r="AW417">
            <v>0</v>
          </cell>
          <cell r="AX417" t="str">
            <v/>
          </cell>
        </row>
        <row r="418">
          <cell r="AV418" t="str">
            <v/>
          </cell>
          <cell r="AW418">
            <v>0</v>
          </cell>
          <cell r="AX418" t="str">
            <v/>
          </cell>
        </row>
        <row r="419">
          <cell r="AV419" t="str">
            <v/>
          </cell>
          <cell r="AW419">
            <v>0</v>
          </cell>
          <cell r="AX419" t="str">
            <v/>
          </cell>
        </row>
        <row r="420">
          <cell r="AV420" t="str">
            <v/>
          </cell>
          <cell r="AW420">
            <v>0</v>
          </cell>
          <cell r="AX420" t="str">
            <v/>
          </cell>
        </row>
        <row r="421">
          <cell r="AV421" t="str">
            <v/>
          </cell>
          <cell r="AW421">
            <v>0</v>
          </cell>
          <cell r="AX421" t="str">
            <v/>
          </cell>
        </row>
        <row r="422">
          <cell r="AV422" t="str">
            <v/>
          </cell>
          <cell r="AW422" t="str">
            <v/>
          </cell>
          <cell r="AX422" t="str">
            <v/>
          </cell>
        </row>
        <row r="423">
          <cell r="AV423" t="str">
            <v xml:space="preserve">   </v>
          </cell>
          <cell r="AW423" t="str">
            <v/>
          </cell>
          <cell r="AX423" t="str">
            <v/>
          </cell>
        </row>
        <row r="424">
          <cell r="AV424" t="str">
            <v xml:space="preserve">   </v>
          </cell>
          <cell r="AW424" t="str">
            <v/>
          </cell>
          <cell r="AX424" t="str">
            <v/>
          </cell>
        </row>
        <row r="425">
          <cell r="AV425" t="str">
            <v/>
          </cell>
          <cell r="AW425">
            <v>0</v>
          </cell>
          <cell r="AX425" t="str">
            <v/>
          </cell>
        </row>
        <row r="426">
          <cell r="AV426" t="str">
            <v/>
          </cell>
          <cell r="AW426">
            <v>0</v>
          </cell>
          <cell r="AX426" t="str">
            <v/>
          </cell>
        </row>
        <row r="427">
          <cell r="AV427" t="str">
            <v/>
          </cell>
          <cell r="AW427">
            <v>0</v>
          </cell>
          <cell r="AX427" t="str">
            <v/>
          </cell>
        </row>
        <row r="428">
          <cell r="AV428" t="str">
            <v/>
          </cell>
          <cell r="AW428">
            <v>0</v>
          </cell>
          <cell r="AX428" t="str">
            <v/>
          </cell>
        </row>
        <row r="429">
          <cell r="AV429" t="str">
            <v/>
          </cell>
          <cell r="AW429">
            <v>0</v>
          </cell>
          <cell r="AX429" t="str">
            <v/>
          </cell>
        </row>
        <row r="430">
          <cell r="AV430" t="str">
            <v/>
          </cell>
          <cell r="AW430">
            <v>0</v>
          </cell>
          <cell r="AX430" t="str">
            <v/>
          </cell>
        </row>
        <row r="431">
          <cell r="AV431" t="str">
            <v/>
          </cell>
          <cell r="AW431">
            <v>0</v>
          </cell>
          <cell r="AX431" t="str">
            <v/>
          </cell>
        </row>
        <row r="432">
          <cell r="AV432" t="str">
            <v/>
          </cell>
          <cell r="AW432">
            <v>0</v>
          </cell>
          <cell r="AX432" t="str">
            <v/>
          </cell>
        </row>
        <row r="433">
          <cell r="AV433" t="str">
            <v/>
          </cell>
          <cell r="AW433">
            <v>0</v>
          </cell>
          <cell r="AX433" t="str">
            <v/>
          </cell>
        </row>
        <row r="434">
          <cell r="AV434" t="str">
            <v/>
          </cell>
          <cell r="AW434">
            <v>0</v>
          </cell>
          <cell r="AX434" t="str">
            <v/>
          </cell>
        </row>
        <row r="435">
          <cell r="AV435" t="str">
            <v/>
          </cell>
          <cell r="AW435" t="str">
            <v/>
          </cell>
          <cell r="AX435" t="str">
            <v/>
          </cell>
        </row>
        <row r="436">
          <cell r="AV436" t="str">
            <v xml:space="preserve">   </v>
          </cell>
          <cell r="AW436" t="str">
            <v/>
          </cell>
          <cell r="AX436" t="str">
            <v/>
          </cell>
        </row>
        <row r="437">
          <cell r="AV437" t="str">
            <v xml:space="preserve">   </v>
          </cell>
          <cell r="AW437" t="str">
            <v/>
          </cell>
          <cell r="AX437" t="str">
            <v/>
          </cell>
        </row>
        <row r="438">
          <cell r="AV438" t="str">
            <v/>
          </cell>
          <cell r="AW438">
            <v>0</v>
          </cell>
          <cell r="AX438" t="str">
            <v/>
          </cell>
        </row>
        <row r="439">
          <cell r="AV439" t="str">
            <v/>
          </cell>
          <cell r="AW439">
            <v>0</v>
          </cell>
          <cell r="AX439" t="str">
            <v/>
          </cell>
        </row>
        <row r="440">
          <cell r="AV440" t="str">
            <v/>
          </cell>
          <cell r="AW440">
            <v>0</v>
          </cell>
          <cell r="AX440" t="str">
            <v/>
          </cell>
        </row>
        <row r="441">
          <cell r="AV441" t="str">
            <v/>
          </cell>
          <cell r="AW441">
            <v>0</v>
          </cell>
          <cell r="AX441" t="str">
            <v/>
          </cell>
        </row>
        <row r="442">
          <cell r="AV442" t="str">
            <v/>
          </cell>
          <cell r="AW442">
            <v>0</v>
          </cell>
          <cell r="AX442" t="str">
            <v/>
          </cell>
        </row>
        <row r="443">
          <cell r="AV443" t="str">
            <v/>
          </cell>
          <cell r="AW443">
            <v>0</v>
          </cell>
          <cell r="AX443" t="str">
            <v/>
          </cell>
        </row>
        <row r="444">
          <cell r="AV444" t="str">
            <v/>
          </cell>
          <cell r="AW444">
            <v>0</v>
          </cell>
          <cell r="AX444" t="str">
            <v/>
          </cell>
        </row>
        <row r="445">
          <cell r="AV445" t="str">
            <v/>
          </cell>
          <cell r="AW445">
            <v>0</v>
          </cell>
          <cell r="AX445" t="str">
            <v/>
          </cell>
        </row>
        <row r="446">
          <cell r="AV446" t="str">
            <v/>
          </cell>
          <cell r="AW446">
            <v>0</v>
          </cell>
          <cell r="AX446" t="str">
            <v/>
          </cell>
        </row>
        <row r="447">
          <cell r="AV447" t="str">
            <v/>
          </cell>
          <cell r="AW447">
            <v>0</v>
          </cell>
          <cell r="AX447" t="str">
            <v/>
          </cell>
        </row>
        <row r="448">
          <cell r="AV448" t="str">
            <v/>
          </cell>
          <cell r="AW448" t="str">
            <v/>
          </cell>
          <cell r="AX448" t="str">
            <v/>
          </cell>
        </row>
        <row r="449">
          <cell r="AV449" t="str">
            <v xml:space="preserve">   </v>
          </cell>
          <cell r="AW449" t="str">
            <v/>
          </cell>
          <cell r="AX449" t="str">
            <v/>
          </cell>
        </row>
        <row r="450">
          <cell r="AV450" t="str">
            <v xml:space="preserve">   </v>
          </cell>
          <cell r="AW450" t="str">
            <v/>
          </cell>
          <cell r="AX450" t="str">
            <v/>
          </cell>
        </row>
        <row r="451">
          <cell r="AV451" t="str">
            <v/>
          </cell>
          <cell r="AW451">
            <v>0</v>
          </cell>
          <cell r="AX451" t="str">
            <v/>
          </cell>
        </row>
        <row r="452">
          <cell r="AV452" t="str">
            <v/>
          </cell>
          <cell r="AW452">
            <v>0</v>
          </cell>
          <cell r="AX452" t="str">
            <v/>
          </cell>
        </row>
        <row r="453">
          <cell r="AV453" t="str">
            <v/>
          </cell>
          <cell r="AW453">
            <v>0</v>
          </cell>
          <cell r="AX453" t="str">
            <v/>
          </cell>
        </row>
        <row r="454">
          <cell r="AV454" t="str">
            <v/>
          </cell>
          <cell r="AW454">
            <v>0</v>
          </cell>
          <cell r="AX454" t="str">
            <v/>
          </cell>
        </row>
        <row r="455">
          <cell r="AV455" t="str">
            <v/>
          </cell>
          <cell r="AW455">
            <v>0</v>
          </cell>
          <cell r="AX455" t="str">
            <v/>
          </cell>
        </row>
        <row r="456">
          <cell r="AV456" t="str">
            <v/>
          </cell>
          <cell r="AW456">
            <v>0</v>
          </cell>
          <cell r="AX456" t="str">
            <v/>
          </cell>
        </row>
        <row r="457">
          <cell r="AV457" t="str">
            <v/>
          </cell>
          <cell r="AW457">
            <v>0</v>
          </cell>
          <cell r="AX457" t="str">
            <v/>
          </cell>
        </row>
        <row r="458">
          <cell r="AV458" t="str">
            <v/>
          </cell>
          <cell r="AW458">
            <v>0</v>
          </cell>
          <cell r="AX458" t="str">
            <v/>
          </cell>
        </row>
        <row r="459">
          <cell r="AV459" t="str">
            <v/>
          </cell>
          <cell r="AW459">
            <v>0</v>
          </cell>
          <cell r="AX459" t="str">
            <v/>
          </cell>
        </row>
        <row r="460">
          <cell r="AV460" t="str">
            <v/>
          </cell>
          <cell r="AW460">
            <v>0</v>
          </cell>
          <cell r="AX460" t="str">
            <v/>
          </cell>
        </row>
        <row r="461">
          <cell r="AV461" t="str">
            <v/>
          </cell>
          <cell r="AW461" t="str">
            <v/>
          </cell>
          <cell r="AX461" t="str">
            <v/>
          </cell>
        </row>
        <row r="462">
          <cell r="AV462" t="str">
            <v xml:space="preserve">   </v>
          </cell>
          <cell r="AW462" t="str">
            <v/>
          </cell>
          <cell r="AX462" t="str">
            <v/>
          </cell>
        </row>
        <row r="463">
          <cell r="AV463" t="str">
            <v xml:space="preserve">   </v>
          </cell>
          <cell r="AW463" t="str">
            <v/>
          </cell>
          <cell r="AX463" t="str">
            <v/>
          </cell>
        </row>
        <row r="464">
          <cell r="AV464" t="str">
            <v/>
          </cell>
          <cell r="AW464" t="str">
            <v/>
          </cell>
          <cell r="AX464" t="str">
            <v/>
          </cell>
        </row>
        <row r="465">
          <cell r="AV465" t="str">
            <v/>
          </cell>
          <cell r="AW465" t="str">
            <v/>
          </cell>
          <cell r="AX465" t="str">
            <v/>
          </cell>
        </row>
        <row r="466">
          <cell r="AV466" t="str">
            <v/>
          </cell>
          <cell r="AW466" t="str">
            <v/>
          </cell>
          <cell r="AX466" t="str">
            <v/>
          </cell>
        </row>
        <row r="467">
          <cell r="AV467" t="str">
            <v/>
          </cell>
          <cell r="AW467" t="str">
            <v/>
          </cell>
          <cell r="AX467" t="str">
            <v/>
          </cell>
        </row>
        <row r="468">
          <cell r="AV468" t="str">
            <v/>
          </cell>
          <cell r="AW468" t="str">
            <v/>
          </cell>
          <cell r="AX468" t="str">
            <v/>
          </cell>
        </row>
        <row r="469">
          <cell r="AV469" t="str">
            <v/>
          </cell>
          <cell r="AW469" t="str">
            <v/>
          </cell>
          <cell r="AX469" t="str">
            <v/>
          </cell>
        </row>
        <row r="470">
          <cell r="AV470" t="str">
            <v/>
          </cell>
          <cell r="AW470" t="str">
            <v/>
          </cell>
          <cell r="AX470" t="str">
            <v/>
          </cell>
        </row>
        <row r="471">
          <cell r="AV471" t="str">
            <v/>
          </cell>
          <cell r="AW471" t="str">
            <v/>
          </cell>
          <cell r="AX471" t="str">
            <v/>
          </cell>
        </row>
        <row r="472">
          <cell r="AV472" t="str">
            <v/>
          </cell>
          <cell r="AW472" t="str">
            <v/>
          </cell>
          <cell r="AX472" t="str">
            <v/>
          </cell>
        </row>
        <row r="473">
          <cell r="AV473" t="str">
            <v/>
          </cell>
          <cell r="AW473" t="str">
            <v/>
          </cell>
          <cell r="AX473" t="str">
            <v/>
          </cell>
        </row>
        <row r="474">
          <cell r="AV474" t="str">
            <v/>
          </cell>
          <cell r="AW474" t="str">
            <v/>
          </cell>
          <cell r="AX474" t="str">
            <v/>
          </cell>
        </row>
        <row r="475">
          <cell r="AV475" t="str">
            <v xml:space="preserve">   </v>
          </cell>
          <cell r="AW475" t="str">
            <v/>
          </cell>
          <cell r="AX475" t="str">
            <v/>
          </cell>
        </row>
        <row r="476">
          <cell r="AV476" t="str">
            <v xml:space="preserve">   </v>
          </cell>
          <cell r="AW476" t="str">
            <v/>
          </cell>
          <cell r="AX476" t="str">
            <v/>
          </cell>
        </row>
        <row r="477">
          <cell r="AV477" t="str">
            <v/>
          </cell>
          <cell r="AW477">
            <v>0</v>
          </cell>
          <cell r="AX477" t="str">
            <v/>
          </cell>
        </row>
        <row r="478">
          <cell r="AV478" t="str">
            <v/>
          </cell>
          <cell r="AW478">
            <v>0</v>
          </cell>
          <cell r="AX478" t="str">
            <v/>
          </cell>
        </row>
        <row r="479">
          <cell r="AV479" t="str">
            <v/>
          </cell>
          <cell r="AW479">
            <v>0</v>
          </cell>
          <cell r="AX479" t="str">
            <v/>
          </cell>
        </row>
        <row r="480">
          <cell r="AV480" t="str">
            <v/>
          </cell>
          <cell r="AW480">
            <v>0</v>
          </cell>
          <cell r="AX480" t="str">
            <v/>
          </cell>
        </row>
        <row r="481">
          <cell r="AV481" t="str">
            <v/>
          </cell>
          <cell r="AW481">
            <v>0</v>
          </cell>
          <cell r="AX481" t="str">
            <v/>
          </cell>
        </row>
        <row r="482">
          <cell r="AV482" t="str">
            <v/>
          </cell>
          <cell r="AW482">
            <v>0</v>
          </cell>
          <cell r="AX482" t="str">
            <v/>
          </cell>
        </row>
        <row r="483">
          <cell r="AV483" t="str">
            <v/>
          </cell>
          <cell r="AW483">
            <v>0</v>
          </cell>
          <cell r="AX483" t="str">
            <v/>
          </cell>
        </row>
        <row r="484">
          <cell r="AV484" t="str">
            <v/>
          </cell>
          <cell r="AW484">
            <v>0</v>
          </cell>
          <cell r="AX484" t="str">
            <v/>
          </cell>
        </row>
        <row r="485">
          <cell r="AV485" t="str">
            <v/>
          </cell>
          <cell r="AW485">
            <v>0</v>
          </cell>
          <cell r="AX485" t="str">
            <v/>
          </cell>
        </row>
        <row r="486">
          <cell r="AV486" t="str">
            <v/>
          </cell>
          <cell r="AW486">
            <v>0</v>
          </cell>
          <cell r="AX486" t="str">
            <v/>
          </cell>
        </row>
        <row r="487">
          <cell r="AV487" t="str">
            <v/>
          </cell>
          <cell r="AW487" t="str">
            <v/>
          </cell>
          <cell r="AX487" t="str">
            <v/>
          </cell>
        </row>
        <row r="488">
          <cell r="AV488" t="str">
            <v xml:space="preserve">   </v>
          </cell>
          <cell r="AW488" t="str">
            <v/>
          </cell>
          <cell r="AX488" t="str">
            <v/>
          </cell>
        </row>
        <row r="489">
          <cell r="AV489" t="str">
            <v xml:space="preserve">   </v>
          </cell>
          <cell r="AW489" t="str">
            <v/>
          </cell>
          <cell r="AX489" t="str">
            <v/>
          </cell>
        </row>
        <row r="490">
          <cell r="AV490" t="str">
            <v/>
          </cell>
          <cell r="AW490">
            <v>0</v>
          </cell>
          <cell r="AX490" t="str">
            <v/>
          </cell>
        </row>
        <row r="491">
          <cell r="AV491" t="str">
            <v/>
          </cell>
          <cell r="AW491">
            <v>0</v>
          </cell>
          <cell r="AX491" t="str">
            <v/>
          </cell>
        </row>
        <row r="492">
          <cell r="AV492" t="str">
            <v/>
          </cell>
          <cell r="AW492">
            <v>0</v>
          </cell>
          <cell r="AX492" t="str">
            <v/>
          </cell>
        </row>
        <row r="493">
          <cell r="AV493" t="str">
            <v/>
          </cell>
          <cell r="AW493">
            <v>0</v>
          </cell>
          <cell r="AX493" t="str">
            <v/>
          </cell>
        </row>
        <row r="494">
          <cell r="AV494" t="str">
            <v/>
          </cell>
          <cell r="AW494">
            <v>0</v>
          </cell>
          <cell r="AX494" t="str">
            <v/>
          </cell>
        </row>
        <row r="495">
          <cell r="AV495" t="str">
            <v/>
          </cell>
          <cell r="AW495">
            <v>0</v>
          </cell>
          <cell r="AX495" t="str">
            <v/>
          </cell>
        </row>
        <row r="496">
          <cell r="AV496" t="str">
            <v/>
          </cell>
          <cell r="AW496">
            <v>0</v>
          </cell>
          <cell r="AX496" t="str">
            <v/>
          </cell>
        </row>
        <row r="497">
          <cell r="AV497" t="str">
            <v/>
          </cell>
          <cell r="AW497">
            <v>0</v>
          </cell>
          <cell r="AX497" t="str">
            <v/>
          </cell>
        </row>
        <row r="498">
          <cell r="AV498" t="str">
            <v/>
          </cell>
          <cell r="AW498">
            <v>0</v>
          </cell>
          <cell r="AX498" t="str">
            <v/>
          </cell>
        </row>
        <row r="499">
          <cell r="AV499" t="str">
            <v/>
          </cell>
          <cell r="AW499">
            <v>0</v>
          </cell>
          <cell r="AX499" t="str">
            <v/>
          </cell>
        </row>
        <row r="500">
          <cell r="AV500" t="str">
            <v/>
          </cell>
          <cell r="AW500" t="str">
            <v/>
          </cell>
          <cell r="AX500" t="str">
            <v/>
          </cell>
        </row>
        <row r="501">
          <cell r="AV501" t="str">
            <v xml:space="preserve">   </v>
          </cell>
          <cell r="AW501" t="str">
            <v/>
          </cell>
          <cell r="AX501" t="str">
            <v/>
          </cell>
        </row>
        <row r="502">
          <cell r="AV502" t="str">
            <v xml:space="preserve">   </v>
          </cell>
          <cell r="AW502" t="str">
            <v/>
          </cell>
          <cell r="AX502" t="str">
            <v/>
          </cell>
        </row>
        <row r="503">
          <cell r="AV503" t="str">
            <v/>
          </cell>
          <cell r="AW503">
            <v>0</v>
          </cell>
          <cell r="AX503" t="str">
            <v/>
          </cell>
        </row>
        <row r="504">
          <cell r="AV504" t="str">
            <v/>
          </cell>
          <cell r="AW504">
            <v>0</v>
          </cell>
          <cell r="AX504" t="str">
            <v/>
          </cell>
        </row>
        <row r="505">
          <cell r="AV505" t="str">
            <v/>
          </cell>
          <cell r="AW505">
            <v>0</v>
          </cell>
          <cell r="AX505" t="str">
            <v/>
          </cell>
        </row>
        <row r="506">
          <cell r="AV506" t="str">
            <v/>
          </cell>
          <cell r="AW506">
            <v>0</v>
          </cell>
          <cell r="AX506" t="str">
            <v/>
          </cell>
        </row>
        <row r="507">
          <cell r="AV507" t="str">
            <v/>
          </cell>
          <cell r="AW507">
            <v>0</v>
          </cell>
          <cell r="AX507" t="str">
            <v/>
          </cell>
        </row>
        <row r="508">
          <cell r="AV508" t="str">
            <v/>
          </cell>
          <cell r="AW508">
            <v>0</v>
          </cell>
          <cell r="AX508" t="str">
            <v/>
          </cell>
        </row>
        <row r="509">
          <cell r="AV509" t="str">
            <v/>
          </cell>
          <cell r="AW509">
            <v>0</v>
          </cell>
          <cell r="AX509" t="str">
            <v/>
          </cell>
        </row>
        <row r="510">
          <cell r="AV510" t="str">
            <v/>
          </cell>
          <cell r="AW510">
            <v>0</v>
          </cell>
          <cell r="AX510" t="str">
            <v/>
          </cell>
        </row>
        <row r="511">
          <cell r="AV511" t="str">
            <v/>
          </cell>
          <cell r="AW511">
            <v>0</v>
          </cell>
          <cell r="AX511" t="str">
            <v/>
          </cell>
        </row>
        <row r="512">
          <cell r="AV512" t="str">
            <v/>
          </cell>
          <cell r="AW512">
            <v>0</v>
          </cell>
          <cell r="AX512" t="str">
            <v/>
          </cell>
        </row>
        <row r="513">
          <cell r="AV513" t="str">
            <v/>
          </cell>
          <cell r="AW513" t="str">
            <v/>
          </cell>
          <cell r="AX513" t="str">
            <v/>
          </cell>
        </row>
        <row r="514">
          <cell r="AV514" t="str">
            <v xml:space="preserve">   </v>
          </cell>
          <cell r="AW514" t="str">
            <v/>
          </cell>
          <cell r="AX514" t="str">
            <v/>
          </cell>
        </row>
        <row r="515">
          <cell r="AV515" t="str">
            <v xml:space="preserve">   </v>
          </cell>
          <cell r="AW515" t="str">
            <v/>
          </cell>
          <cell r="AX515" t="str">
            <v/>
          </cell>
        </row>
        <row r="516">
          <cell r="AV516" t="str">
            <v/>
          </cell>
          <cell r="AW516">
            <v>0</v>
          </cell>
          <cell r="AX516" t="str">
            <v/>
          </cell>
        </row>
        <row r="517">
          <cell r="AV517" t="str">
            <v/>
          </cell>
          <cell r="AW517">
            <v>0</v>
          </cell>
          <cell r="AX517" t="str">
            <v/>
          </cell>
        </row>
        <row r="518">
          <cell r="AV518" t="str">
            <v/>
          </cell>
          <cell r="AW518">
            <v>0</v>
          </cell>
          <cell r="AX518" t="str">
            <v/>
          </cell>
        </row>
        <row r="519">
          <cell r="AV519" t="str">
            <v/>
          </cell>
          <cell r="AW519">
            <v>0</v>
          </cell>
          <cell r="AX519" t="str">
            <v/>
          </cell>
        </row>
        <row r="520">
          <cell r="AV520" t="str">
            <v/>
          </cell>
          <cell r="AW520">
            <v>0</v>
          </cell>
          <cell r="AX520" t="str">
            <v/>
          </cell>
        </row>
        <row r="521">
          <cell r="AV521" t="str">
            <v/>
          </cell>
          <cell r="AW521">
            <v>0</v>
          </cell>
          <cell r="AX521" t="str">
            <v/>
          </cell>
        </row>
        <row r="522">
          <cell r="AV522" t="str">
            <v/>
          </cell>
          <cell r="AW522">
            <v>0</v>
          </cell>
          <cell r="AX522" t="str">
            <v/>
          </cell>
        </row>
        <row r="523">
          <cell r="AV523" t="str">
            <v/>
          </cell>
          <cell r="AW523">
            <v>0</v>
          </cell>
          <cell r="AX523" t="str">
            <v/>
          </cell>
        </row>
        <row r="524">
          <cell r="AV524" t="str">
            <v/>
          </cell>
          <cell r="AW524">
            <v>0</v>
          </cell>
          <cell r="AX524" t="str">
            <v/>
          </cell>
        </row>
        <row r="525">
          <cell r="AV525" t="str">
            <v/>
          </cell>
          <cell r="AW525">
            <v>0</v>
          </cell>
          <cell r="AX525" t="str">
            <v/>
          </cell>
        </row>
        <row r="526">
          <cell r="AV526" t="str">
            <v/>
          </cell>
          <cell r="AW526" t="str">
            <v/>
          </cell>
          <cell r="AX526" t="str">
            <v/>
          </cell>
        </row>
        <row r="527">
          <cell r="AV527" t="str">
            <v xml:space="preserve">   </v>
          </cell>
          <cell r="AW527" t="str">
            <v/>
          </cell>
          <cell r="AX527" t="str">
            <v/>
          </cell>
        </row>
        <row r="528">
          <cell r="AV528" t="str">
            <v xml:space="preserve">   </v>
          </cell>
          <cell r="AW528" t="str">
            <v/>
          </cell>
          <cell r="AX528" t="str">
            <v/>
          </cell>
        </row>
        <row r="529">
          <cell r="AV529" t="str">
            <v/>
          </cell>
          <cell r="AW529">
            <v>0</v>
          </cell>
          <cell r="AX529" t="str">
            <v/>
          </cell>
        </row>
        <row r="530">
          <cell r="AV530" t="str">
            <v/>
          </cell>
          <cell r="AW530">
            <v>0</v>
          </cell>
          <cell r="AX530" t="str">
            <v/>
          </cell>
        </row>
        <row r="531">
          <cell r="AV531" t="str">
            <v/>
          </cell>
          <cell r="AW531">
            <v>0</v>
          </cell>
          <cell r="AX531" t="str">
            <v/>
          </cell>
        </row>
        <row r="532">
          <cell r="AV532" t="str">
            <v/>
          </cell>
          <cell r="AW532">
            <v>0</v>
          </cell>
          <cell r="AX532" t="str">
            <v/>
          </cell>
        </row>
        <row r="533">
          <cell r="AV533" t="str">
            <v/>
          </cell>
          <cell r="AW533">
            <v>0</v>
          </cell>
          <cell r="AX533" t="str">
            <v/>
          </cell>
        </row>
        <row r="534">
          <cell r="AV534" t="str">
            <v/>
          </cell>
          <cell r="AW534">
            <v>0</v>
          </cell>
          <cell r="AX534" t="str">
            <v/>
          </cell>
        </row>
        <row r="535">
          <cell r="AV535" t="str">
            <v/>
          </cell>
          <cell r="AW535">
            <v>0</v>
          </cell>
          <cell r="AX535" t="str">
            <v/>
          </cell>
        </row>
        <row r="536">
          <cell r="AV536" t="str">
            <v/>
          </cell>
          <cell r="AW536">
            <v>0</v>
          </cell>
          <cell r="AX536" t="str">
            <v/>
          </cell>
        </row>
        <row r="537">
          <cell r="AV537" t="str">
            <v/>
          </cell>
          <cell r="AW537">
            <v>0</v>
          </cell>
          <cell r="AX537" t="str">
            <v/>
          </cell>
        </row>
        <row r="538">
          <cell r="AV538" t="str">
            <v/>
          </cell>
          <cell r="AW538">
            <v>0</v>
          </cell>
          <cell r="AX538" t="str">
            <v/>
          </cell>
        </row>
        <row r="539">
          <cell r="AV539" t="str">
            <v/>
          </cell>
          <cell r="AW539" t="str">
            <v/>
          </cell>
          <cell r="AX539" t="str">
            <v/>
          </cell>
        </row>
        <row r="540">
          <cell r="AV540" t="str">
            <v xml:space="preserve">   </v>
          </cell>
          <cell r="AW540" t="str">
            <v/>
          </cell>
          <cell r="AX540" t="str">
            <v/>
          </cell>
        </row>
        <row r="541">
          <cell r="AV541" t="str">
            <v xml:space="preserve">   </v>
          </cell>
          <cell r="AW541" t="str">
            <v/>
          </cell>
          <cell r="AX541" t="str">
            <v/>
          </cell>
        </row>
        <row r="542">
          <cell r="AV542" t="str">
            <v/>
          </cell>
          <cell r="AW542" t="str">
            <v/>
          </cell>
          <cell r="AX542" t="str">
            <v/>
          </cell>
        </row>
        <row r="543">
          <cell r="AV543" t="str">
            <v/>
          </cell>
          <cell r="AW543" t="str">
            <v/>
          </cell>
          <cell r="AX543" t="str">
            <v/>
          </cell>
        </row>
        <row r="544">
          <cell r="AV544" t="str">
            <v/>
          </cell>
          <cell r="AW544" t="str">
            <v/>
          </cell>
          <cell r="AX544" t="str">
            <v/>
          </cell>
        </row>
        <row r="545">
          <cell r="AV545" t="str">
            <v/>
          </cell>
          <cell r="AW545" t="str">
            <v/>
          </cell>
          <cell r="AX545" t="str">
            <v/>
          </cell>
        </row>
        <row r="546">
          <cell r="AV546" t="str">
            <v/>
          </cell>
          <cell r="AW546" t="str">
            <v/>
          </cell>
          <cell r="AX546" t="str">
            <v/>
          </cell>
        </row>
        <row r="547">
          <cell r="AV547" t="str">
            <v/>
          </cell>
          <cell r="AW547" t="str">
            <v/>
          </cell>
          <cell r="AX547" t="str">
            <v/>
          </cell>
        </row>
        <row r="548">
          <cell r="AV548" t="str">
            <v/>
          </cell>
          <cell r="AW548" t="str">
            <v/>
          </cell>
          <cell r="AX548" t="str">
            <v/>
          </cell>
        </row>
        <row r="549">
          <cell r="AV549" t="str">
            <v/>
          </cell>
          <cell r="AW549" t="str">
            <v/>
          </cell>
          <cell r="AX549" t="str">
            <v/>
          </cell>
        </row>
        <row r="550">
          <cell r="AV550" t="str">
            <v/>
          </cell>
          <cell r="AW550" t="str">
            <v/>
          </cell>
          <cell r="AX550" t="str">
            <v/>
          </cell>
        </row>
        <row r="551">
          <cell r="AV551" t="str">
            <v/>
          </cell>
          <cell r="AW551" t="str">
            <v/>
          </cell>
          <cell r="AX551" t="str">
            <v/>
          </cell>
        </row>
        <row r="552">
          <cell r="AV552" t="str">
            <v/>
          </cell>
          <cell r="AW552" t="str">
            <v/>
          </cell>
          <cell r="AX552" t="str">
            <v/>
          </cell>
        </row>
        <row r="553">
          <cell r="AV553" t="str">
            <v xml:space="preserve">   </v>
          </cell>
          <cell r="AW553" t="str">
            <v/>
          </cell>
          <cell r="AX553" t="str">
            <v/>
          </cell>
        </row>
        <row r="554">
          <cell r="AV554" t="str">
            <v xml:space="preserve">   </v>
          </cell>
          <cell r="AW554" t="str">
            <v/>
          </cell>
          <cell r="AX554" t="str">
            <v/>
          </cell>
        </row>
        <row r="555">
          <cell r="AV555" t="str">
            <v/>
          </cell>
          <cell r="AW555">
            <v>0</v>
          </cell>
          <cell r="AX555" t="str">
            <v/>
          </cell>
        </row>
        <row r="556">
          <cell r="AV556" t="str">
            <v/>
          </cell>
          <cell r="AW556">
            <v>0</v>
          </cell>
          <cell r="AX556" t="str">
            <v/>
          </cell>
        </row>
        <row r="557">
          <cell r="AV557" t="str">
            <v/>
          </cell>
          <cell r="AW557">
            <v>0</v>
          </cell>
          <cell r="AX557" t="str">
            <v/>
          </cell>
        </row>
        <row r="558">
          <cell r="AV558" t="str">
            <v/>
          </cell>
          <cell r="AW558">
            <v>0</v>
          </cell>
          <cell r="AX558" t="str">
            <v/>
          </cell>
        </row>
        <row r="559">
          <cell r="AV559" t="str">
            <v/>
          </cell>
          <cell r="AW559">
            <v>0</v>
          </cell>
          <cell r="AX559" t="str">
            <v/>
          </cell>
        </row>
        <row r="560">
          <cell r="AV560" t="str">
            <v/>
          </cell>
          <cell r="AW560">
            <v>0</v>
          </cell>
          <cell r="AX560" t="str">
            <v/>
          </cell>
        </row>
        <row r="561">
          <cell r="AV561" t="str">
            <v/>
          </cell>
          <cell r="AW561">
            <v>0</v>
          </cell>
          <cell r="AX561" t="str">
            <v/>
          </cell>
        </row>
        <row r="562">
          <cell r="AV562" t="str">
            <v/>
          </cell>
          <cell r="AW562">
            <v>0</v>
          </cell>
          <cell r="AX562" t="str">
            <v/>
          </cell>
        </row>
        <row r="563">
          <cell r="AV563" t="str">
            <v/>
          </cell>
          <cell r="AW563">
            <v>0</v>
          </cell>
          <cell r="AX563" t="str">
            <v/>
          </cell>
        </row>
        <row r="564">
          <cell r="AV564" t="str">
            <v/>
          </cell>
          <cell r="AW564">
            <v>0</v>
          </cell>
          <cell r="AX564" t="str">
            <v/>
          </cell>
        </row>
        <row r="565">
          <cell r="AV565" t="str">
            <v/>
          </cell>
          <cell r="AW565" t="str">
            <v/>
          </cell>
          <cell r="AX565" t="str">
            <v/>
          </cell>
        </row>
        <row r="566">
          <cell r="AV566" t="str">
            <v xml:space="preserve">   </v>
          </cell>
          <cell r="AW566" t="str">
            <v/>
          </cell>
          <cell r="AX566" t="str">
            <v/>
          </cell>
        </row>
        <row r="567">
          <cell r="AV567" t="str">
            <v xml:space="preserve">   </v>
          </cell>
          <cell r="AW567" t="str">
            <v/>
          </cell>
          <cell r="AX567" t="str">
            <v/>
          </cell>
        </row>
        <row r="568">
          <cell r="AV568" t="str">
            <v/>
          </cell>
          <cell r="AW568">
            <v>0</v>
          </cell>
          <cell r="AX568" t="str">
            <v/>
          </cell>
        </row>
        <row r="569">
          <cell r="AV569" t="str">
            <v/>
          </cell>
          <cell r="AW569">
            <v>0</v>
          </cell>
          <cell r="AX569" t="str">
            <v/>
          </cell>
        </row>
        <row r="570">
          <cell r="AV570" t="str">
            <v/>
          </cell>
          <cell r="AW570">
            <v>0</v>
          </cell>
          <cell r="AX570" t="str">
            <v/>
          </cell>
        </row>
        <row r="571">
          <cell r="AV571" t="str">
            <v/>
          </cell>
          <cell r="AW571">
            <v>0</v>
          </cell>
          <cell r="AX571" t="str">
            <v/>
          </cell>
        </row>
        <row r="572">
          <cell r="AV572" t="str">
            <v/>
          </cell>
          <cell r="AW572">
            <v>0</v>
          </cell>
          <cell r="AX572" t="str">
            <v/>
          </cell>
        </row>
        <row r="573">
          <cell r="AV573" t="str">
            <v/>
          </cell>
          <cell r="AW573">
            <v>0</v>
          </cell>
          <cell r="AX573" t="str">
            <v/>
          </cell>
        </row>
        <row r="574">
          <cell r="AV574" t="str">
            <v/>
          </cell>
          <cell r="AW574">
            <v>0</v>
          </cell>
          <cell r="AX574" t="str">
            <v/>
          </cell>
        </row>
        <row r="575">
          <cell r="AV575" t="str">
            <v/>
          </cell>
          <cell r="AW575">
            <v>0</v>
          </cell>
          <cell r="AX575" t="str">
            <v/>
          </cell>
        </row>
        <row r="576">
          <cell r="AV576" t="str">
            <v/>
          </cell>
          <cell r="AW576">
            <v>0</v>
          </cell>
          <cell r="AX576" t="str">
            <v/>
          </cell>
        </row>
        <row r="577">
          <cell r="AV577" t="str">
            <v/>
          </cell>
          <cell r="AW577">
            <v>0</v>
          </cell>
          <cell r="AX577" t="str">
            <v/>
          </cell>
        </row>
        <row r="578">
          <cell r="AV578" t="str">
            <v/>
          </cell>
          <cell r="AW578" t="str">
            <v/>
          </cell>
          <cell r="AX578" t="str">
            <v/>
          </cell>
        </row>
        <row r="579">
          <cell r="AV579" t="str">
            <v xml:space="preserve">   </v>
          </cell>
          <cell r="AW579" t="str">
            <v/>
          </cell>
          <cell r="AX579" t="str">
            <v/>
          </cell>
        </row>
        <row r="580">
          <cell r="AV580" t="str">
            <v xml:space="preserve">   </v>
          </cell>
          <cell r="AW580" t="str">
            <v/>
          </cell>
          <cell r="AX580" t="str">
            <v/>
          </cell>
        </row>
        <row r="581">
          <cell r="AV581" t="str">
            <v/>
          </cell>
          <cell r="AW581">
            <v>0</v>
          </cell>
          <cell r="AX581" t="str">
            <v/>
          </cell>
        </row>
        <row r="582">
          <cell r="AV582" t="str">
            <v/>
          </cell>
          <cell r="AW582">
            <v>0</v>
          </cell>
          <cell r="AX582" t="str">
            <v/>
          </cell>
        </row>
        <row r="583">
          <cell r="AV583" t="str">
            <v/>
          </cell>
          <cell r="AW583">
            <v>0</v>
          </cell>
          <cell r="AX583" t="str">
            <v/>
          </cell>
        </row>
        <row r="584">
          <cell r="AV584" t="str">
            <v/>
          </cell>
          <cell r="AW584">
            <v>0</v>
          </cell>
          <cell r="AX584" t="str">
            <v/>
          </cell>
        </row>
        <row r="585">
          <cell r="AV585" t="str">
            <v/>
          </cell>
          <cell r="AW585">
            <v>0</v>
          </cell>
          <cell r="AX585" t="str">
            <v/>
          </cell>
        </row>
        <row r="586">
          <cell r="AV586" t="str">
            <v/>
          </cell>
          <cell r="AW586">
            <v>0</v>
          </cell>
          <cell r="AX586" t="str">
            <v/>
          </cell>
        </row>
        <row r="587">
          <cell r="AV587" t="str">
            <v/>
          </cell>
          <cell r="AW587">
            <v>0</v>
          </cell>
          <cell r="AX587" t="str">
            <v/>
          </cell>
        </row>
        <row r="588">
          <cell r="AV588" t="str">
            <v/>
          </cell>
          <cell r="AW588">
            <v>0</v>
          </cell>
          <cell r="AX588" t="str">
            <v/>
          </cell>
        </row>
        <row r="589">
          <cell r="AV589" t="str">
            <v/>
          </cell>
          <cell r="AW589">
            <v>0</v>
          </cell>
          <cell r="AX589" t="str">
            <v/>
          </cell>
        </row>
        <row r="590">
          <cell r="AV590" t="str">
            <v/>
          </cell>
          <cell r="AW590">
            <v>0</v>
          </cell>
          <cell r="AX590" t="str">
            <v/>
          </cell>
        </row>
        <row r="591">
          <cell r="AV591" t="str">
            <v/>
          </cell>
          <cell r="AW591" t="str">
            <v/>
          </cell>
          <cell r="AX591" t="str">
            <v/>
          </cell>
        </row>
        <row r="592">
          <cell r="AV592" t="str">
            <v xml:space="preserve">   </v>
          </cell>
          <cell r="AW592" t="str">
            <v/>
          </cell>
          <cell r="AX592" t="str">
            <v/>
          </cell>
        </row>
        <row r="593">
          <cell r="AV593" t="str">
            <v xml:space="preserve">   </v>
          </cell>
          <cell r="AW593" t="str">
            <v/>
          </cell>
          <cell r="AX593" t="str">
            <v/>
          </cell>
        </row>
        <row r="594">
          <cell r="AV594" t="str">
            <v/>
          </cell>
          <cell r="AW594">
            <v>0</v>
          </cell>
          <cell r="AX594" t="str">
            <v/>
          </cell>
        </row>
        <row r="595">
          <cell r="AV595" t="str">
            <v/>
          </cell>
          <cell r="AW595">
            <v>0</v>
          </cell>
          <cell r="AX595" t="str">
            <v/>
          </cell>
        </row>
        <row r="596">
          <cell r="AV596" t="str">
            <v/>
          </cell>
          <cell r="AW596">
            <v>0</v>
          </cell>
          <cell r="AX596" t="str">
            <v/>
          </cell>
        </row>
        <row r="597">
          <cell r="AV597" t="str">
            <v/>
          </cell>
          <cell r="AW597">
            <v>0</v>
          </cell>
          <cell r="AX597" t="str">
            <v/>
          </cell>
        </row>
        <row r="598">
          <cell r="AV598" t="str">
            <v/>
          </cell>
          <cell r="AW598">
            <v>0</v>
          </cell>
          <cell r="AX598" t="str">
            <v/>
          </cell>
        </row>
        <row r="599">
          <cell r="AV599" t="str">
            <v/>
          </cell>
          <cell r="AW599">
            <v>0</v>
          </cell>
          <cell r="AX599" t="str">
            <v/>
          </cell>
        </row>
        <row r="600">
          <cell r="AV600" t="str">
            <v/>
          </cell>
          <cell r="AW600">
            <v>0</v>
          </cell>
          <cell r="AX600" t="str">
            <v/>
          </cell>
        </row>
        <row r="601">
          <cell r="AV601" t="str">
            <v/>
          </cell>
          <cell r="AW601">
            <v>0</v>
          </cell>
          <cell r="AX601" t="str">
            <v/>
          </cell>
        </row>
        <row r="602">
          <cell r="AV602" t="str">
            <v/>
          </cell>
          <cell r="AW602">
            <v>0</v>
          </cell>
          <cell r="AX602" t="str">
            <v/>
          </cell>
        </row>
        <row r="603">
          <cell r="AV603" t="str">
            <v/>
          </cell>
          <cell r="AW603">
            <v>0</v>
          </cell>
          <cell r="AX603" t="str">
            <v/>
          </cell>
        </row>
        <row r="604">
          <cell r="AV604" t="str">
            <v/>
          </cell>
          <cell r="AW604" t="str">
            <v/>
          </cell>
          <cell r="AX604" t="str">
            <v/>
          </cell>
        </row>
        <row r="605">
          <cell r="AV605" t="str">
            <v xml:space="preserve">   </v>
          </cell>
          <cell r="AW605" t="str">
            <v/>
          </cell>
          <cell r="AX605" t="str">
            <v/>
          </cell>
        </row>
        <row r="606">
          <cell r="AV606" t="str">
            <v xml:space="preserve">   </v>
          </cell>
          <cell r="AW606" t="str">
            <v/>
          </cell>
          <cell r="AX606" t="str">
            <v/>
          </cell>
        </row>
        <row r="607">
          <cell r="AV607" t="str">
            <v/>
          </cell>
          <cell r="AW607">
            <v>0</v>
          </cell>
          <cell r="AX607" t="str">
            <v/>
          </cell>
        </row>
        <row r="608">
          <cell r="AV608" t="str">
            <v/>
          </cell>
          <cell r="AW608">
            <v>0</v>
          </cell>
          <cell r="AX608" t="str">
            <v/>
          </cell>
        </row>
        <row r="609">
          <cell r="AV609" t="str">
            <v/>
          </cell>
          <cell r="AW609">
            <v>0</v>
          </cell>
          <cell r="AX609" t="str">
            <v/>
          </cell>
        </row>
        <row r="610">
          <cell r="AV610" t="str">
            <v/>
          </cell>
          <cell r="AW610">
            <v>0</v>
          </cell>
          <cell r="AX610" t="str">
            <v/>
          </cell>
        </row>
        <row r="611">
          <cell r="AV611" t="str">
            <v/>
          </cell>
          <cell r="AW611">
            <v>0</v>
          </cell>
          <cell r="AX611" t="str">
            <v/>
          </cell>
        </row>
        <row r="612">
          <cell r="AV612" t="str">
            <v/>
          </cell>
          <cell r="AW612">
            <v>0</v>
          </cell>
          <cell r="AX612" t="str">
            <v/>
          </cell>
        </row>
        <row r="613">
          <cell r="AV613" t="str">
            <v/>
          </cell>
          <cell r="AW613">
            <v>0</v>
          </cell>
          <cell r="AX613" t="str">
            <v/>
          </cell>
        </row>
        <row r="614">
          <cell r="AV614" t="str">
            <v/>
          </cell>
          <cell r="AW614">
            <v>0</v>
          </cell>
          <cell r="AX614" t="str">
            <v/>
          </cell>
        </row>
        <row r="615">
          <cell r="AV615" t="str">
            <v/>
          </cell>
          <cell r="AW615">
            <v>0</v>
          </cell>
          <cell r="AX615" t="str">
            <v/>
          </cell>
        </row>
        <row r="616">
          <cell r="AV616" t="str">
            <v/>
          </cell>
          <cell r="AW616">
            <v>0</v>
          </cell>
          <cell r="AX616" t="str">
            <v/>
          </cell>
        </row>
        <row r="617">
          <cell r="AV617" t="str">
            <v/>
          </cell>
          <cell r="AW617" t="str">
            <v/>
          </cell>
          <cell r="AX617" t="str">
            <v/>
          </cell>
        </row>
        <row r="618">
          <cell r="AV618" t="str">
            <v xml:space="preserve">   </v>
          </cell>
          <cell r="AW618" t="str">
            <v/>
          </cell>
          <cell r="AX618" t="str">
            <v/>
          </cell>
        </row>
        <row r="619">
          <cell r="AV619" t="str">
            <v xml:space="preserve">   </v>
          </cell>
          <cell r="AW619" t="str">
            <v/>
          </cell>
          <cell r="AX619" t="str">
            <v/>
          </cell>
        </row>
        <row r="620">
          <cell r="AV620" t="str">
            <v/>
          </cell>
          <cell r="AW620">
            <v>0</v>
          </cell>
          <cell r="AX620" t="str">
            <v/>
          </cell>
        </row>
        <row r="621">
          <cell r="AV621" t="str">
            <v/>
          </cell>
          <cell r="AW621">
            <v>0</v>
          </cell>
          <cell r="AX621" t="str">
            <v/>
          </cell>
        </row>
        <row r="622">
          <cell r="AV622" t="str">
            <v/>
          </cell>
          <cell r="AW622">
            <v>0</v>
          </cell>
          <cell r="AX622" t="str">
            <v/>
          </cell>
        </row>
        <row r="623">
          <cell r="AV623" t="str">
            <v/>
          </cell>
          <cell r="AW623">
            <v>0</v>
          </cell>
          <cell r="AX623" t="str">
            <v/>
          </cell>
        </row>
        <row r="624">
          <cell r="AV624" t="str">
            <v/>
          </cell>
          <cell r="AW624">
            <v>0</v>
          </cell>
          <cell r="AX624" t="str">
            <v/>
          </cell>
        </row>
        <row r="625">
          <cell r="AV625" t="str">
            <v/>
          </cell>
          <cell r="AW625">
            <v>0</v>
          </cell>
          <cell r="AX625" t="str">
            <v/>
          </cell>
        </row>
        <row r="626">
          <cell r="AV626" t="str">
            <v/>
          </cell>
          <cell r="AW626">
            <v>0</v>
          </cell>
          <cell r="AX626" t="str">
            <v/>
          </cell>
        </row>
        <row r="627">
          <cell r="AV627" t="str">
            <v/>
          </cell>
          <cell r="AW627">
            <v>0</v>
          </cell>
          <cell r="AX627" t="str">
            <v/>
          </cell>
        </row>
        <row r="628">
          <cell r="AV628" t="str">
            <v/>
          </cell>
          <cell r="AW628">
            <v>0</v>
          </cell>
          <cell r="AX628" t="str">
            <v/>
          </cell>
        </row>
        <row r="629">
          <cell r="AV629" t="str">
            <v/>
          </cell>
          <cell r="AW629">
            <v>0</v>
          </cell>
          <cell r="AX629" t="str">
            <v/>
          </cell>
        </row>
        <row r="630">
          <cell r="AV630" t="str">
            <v/>
          </cell>
          <cell r="AW630" t="str">
            <v/>
          </cell>
          <cell r="AX630" t="str">
            <v/>
          </cell>
        </row>
        <row r="631">
          <cell r="AV631" t="str">
            <v xml:space="preserve">   </v>
          </cell>
          <cell r="AW631" t="str">
            <v/>
          </cell>
          <cell r="AX631" t="str">
            <v/>
          </cell>
        </row>
        <row r="632">
          <cell r="AV632" t="str">
            <v xml:space="preserve">   </v>
          </cell>
          <cell r="AW632" t="str">
            <v/>
          </cell>
          <cell r="AX632" t="str">
            <v/>
          </cell>
        </row>
        <row r="633">
          <cell r="AV633" t="str">
            <v/>
          </cell>
          <cell r="AW633">
            <v>0</v>
          </cell>
          <cell r="AX633" t="str">
            <v/>
          </cell>
        </row>
        <row r="634">
          <cell r="AV634" t="str">
            <v/>
          </cell>
          <cell r="AW634">
            <v>0</v>
          </cell>
          <cell r="AX634" t="str">
            <v/>
          </cell>
        </row>
        <row r="635">
          <cell r="AV635" t="str">
            <v/>
          </cell>
          <cell r="AW635">
            <v>0</v>
          </cell>
          <cell r="AX635" t="str">
            <v/>
          </cell>
        </row>
        <row r="636">
          <cell r="AV636" t="str">
            <v/>
          </cell>
          <cell r="AW636">
            <v>0</v>
          </cell>
          <cell r="AX636" t="str">
            <v/>
          </cell>
        </row>
        <row r="637">
          <cell r="AV637" t="str">
            <v/>
          </cell>
          <cell r="AW637">
            <v>0</v>
          </cell>
          <cell r="AX637" t="str">
            <v/>
          </cell>
        </row>
        <row r="638">
          <cell r="AV638" t="str">
            <v/>
          </cell>
          <cell r="AW638">
            <v>0</v>
          </cell>
          <cell r="AX638" t="str">
            <v/>
          </cell>
        </row>
        <row r="639">
          <cell r="AV639" t="str">
            <v/>
          </cell>
          <cell r="AW639">
            <v>0</v>
          </cell>
          <cell r="AX639" t="str">
            <v/>
          </cell>
        </row>
        <row r="640">
          <cell r="AV640" t="str">
            <v/>
          </cell>
          <cell r="AW640">
            <v>0</v>
          </cell>
          <cell r="AX640" t="str">
            <v/>
          </cell>
        </row>
        <row r="641">
          <cell r="AV641" t="str">
            <v/>
          </cell>
          <cell r="AW641">
            <v>0</v>
          </cell>
          <cell r="AX641" t="str">
            <v/>
          </cell>
        </row>
        <row r="642">
          <cell r="AV642" t="str">
            <v/>
          </cell>
          <cell r="AW642">
            <v>0</v>
          </cell>
          <cell r="AX642" t="str">
            <v/>
          </cell>
        </row>
        <row r="643">
          <cell r="AV643" t="str">
            <v/>
          </cell>
          <cell r="AW643" t="str">
            <v/>
          </cell>
          <cell r="AX643" t="str">
            <v/>
          </cell>
        </row>
        <row r="644">
          <cell r="AV644" t="str">
            <v xml:space="preserve">   </v>
          </cell>
          <cell r="AW644" t="str">
            <v/>
          </cell>
          <cell r="AX644" t="str">
            <v/>
          </cell>
        </row>
        <row r="645">
          <cell r="AV645" t="str">
            <v xml:space="preserve">   </v>
          </cell>
          <cell r="AW645" t="str">
            <v/>
          </cell>
          <cell r="AX645" t="str">
            <v/>
          </cell>
        </row>
        <row r="646">
          <cell r="AV646" t="str">
            <v/>
          </cell>
          <cell r="AW646">
            <v>0</v>
          </cell>
          <cell r="AX646" t="str">
            <v/>
          </cell>
        </row>
        <row r="647">
          <cell r="AV647" t="str">
            <v/>
          </cell>
          <cell r="AW647">
            <v>0</v>
          </cell>
          <cell r="AX647" t="str">
            <v/>
          </cell>
        </row>
        <row r="648">
          <cell r="AV648" t="str">
            <v/>
          </cell>
          <cell r="AW648">
            <v>0</v>
          </cell>
          <cell r="AX648" t="str">
            <v/>
          </cell>
        </row>
        <row r="649">
          <cell r="AV649" t="str">
            <v/>
          </cell>
          <cell r="AW649">
            <v>0</v>
          </cell>
          <cell r="AX649" t="str">
            <v/>
          </cell>
        </row>
        <row r="650">
          <cell r="AV650" t="str">
            <v/>
          </cell>
          <cell r="AW650">
            <v>0</v>
          </cell>
          <cell r="AX650" t="str">
            <v/>
          </cell>
        </row>
        <row r="651">
          <cell r="AV651" t="str">
            <v/>
          </cell>
          <cell r="AW651">
            <v>0</v>
          </cell>
          <cell r="AX651" t="str">
            <v/>
          </cell>
        </row>
        <row r="652">
          <cell r="AV652" t="str">
            <v/>
          </cell>
          <cell r="AW652">
            <v>0</v>
          </cell>
          <cell r="AX652" t="str">
            <v/>
          </cell>
        </row>
        <row r="653">
          <cell r="AV653" t="str">
            <v/>
          </cell>
          <cell r="AW653">
            <v>0</v>
          </cell>
          <cell r="AX653" t="str">
            <v/>
          </cell>
        </row>
        <row r="654">
          <cell r="AV654" t="str">
            <v/>
          </cell>
          <cell r="AW654">
            <v>0</v>
          </cell>
          <cell r="AX654" t="str">
            <v/>
          </cell>
        </row>
        <row r="655">
          <cell r="AV655" t="str">
            <v/>
          </cell>
          <cell r="AW655">
            <v>0</v>
          </cell>
          <cell r="AX655" t="str">
            <v/>
          </cell>
        </row>
        <row r="656">
          <cell r="AV656" t="str">
            <v/>
          </cell>
          <cell r="AW656" t="str">
            <v/>
          </cell>
          <cell r="AX656" t="str">
            <v/>
          </cell>
        </row>
        <row r="657">
          <cell r="AV657" t="str">
            <v xml:space="preserve">   </v>
          </cell>
          <cell r="AW657" t="str">
            <v/>
          </cell>
          <cell r="AX657" t="str">
            <v/>
          </cell>
        </row>
        <row r="658">
          <cell r="AV658" t="str">
            <v xml:space="preserve">   </v>
          </cell>
          <cell r="AW658" t="str">
            <v/>
          </cell>
          <cell r="AX658" t="str">
            <v/>
          </cell>
        </row>
        <row r="659">
          <cell r="AV659" t="str">
            <v/>
          </cell>
          <cell r="AW659">
            <v>0</v>
          </cell>
          <cell r="AX659" t="str">
            <v/>
          </cell>
        </row>
        <row r="660">
          <cell r="AV660" t="str">
            <v/>
          </cell>
          <cell r="AW660">
            <v>0</v>
          </cell>
          <cell r="AX660" t="str">
            <v/>
          </cell>
        </row>
        <row r="661">
          <cell r="AV661" t="str">
            <v/>
          </cell>
          <cell r="AW661">
            <v>0</v>
          </cell>
          <cell r="AX661" t="str">
            <v/>
          </cell>
        </row>
        <row r="662">
          <cell r="AV662" t="str">
            <v/>
          </cell>
          <cell r="AW662">
            <v>0</v>
          </cell>
          <cell r="AX662" t="str">
            <v/>
          </cell>
        </row>
        <row r="663">
          <cell r="AV663" t="str">
            <v/>
          </cell>
          <cell r="AW663">
            <v>0</v>
          </cell>
          <cell r="AX663" t="str">
            <v/>
          </cell>
        </row>
        <row r="664">
          <cell r="AV664" t="str">
            <v/>
          </cell>
          <cell r="AW664">
            <v>0</v>
          </cell>
          <cell r="AX664" t="str">
            <v/>
          </cell>
        </row>
        <row r="665">
          <cell r="AV665" t="str">
            <v/>
          </cell>
          <cell r="AW665">
            <v>0</v>
          </cell>
          <cell r="AX665" t="str">
            <v/>
          </cell>
        </row>
        <row r="666">
          <cell r="AV666" t="str">
            <v/>
          </cell>
          <cell r="AW666">
            <v>0</v>
          </cell>
          <cell r="AX666" t="str">
            <v/>
          </cell>
        </row>
        <row r="667">
          <cell r="AV667" t="str">
            <v/>
          </cell>
          <cell r="AW667">
            <v>0</v>
          </cell>
          <cell r="AX667" t="str">
            <v/>
          </cell>
        </row>
        <row r="668">
          <cell r="AV668" t="str">
            <v/>
          </cell>
          <cell r="AW668">
            <v>0</v>
          </cell>
          <cell r="AX668" t="str">
            <v/>
          </cell>
        </row>
        <row r="669">
          <cell r="AV669" t="str">
            <v/>
          </cell>
          <cell r="AW669" t="str">
            <v/>
          </cell>
          <cell r="AX669" t="str">
            <v/>
          </cell>
        </row>
        <row r="670">
          <cell r="AV670" t="str">
            <v xml:space="preserve">   </v>
          </cell>
          <cell r="AW670" t="str">
            <v/>
          </cell>
          <cell r="AX670" t="str">
            <v/>
          </cell>
        </row>
        <row r="671">
          <cell r="AV671" t="str">
            <v xml:space="preserve">   </v>
          </cell>
          <cell r="AW671" t="str">
            <v/>
          </cell>
          <cell r="AX671" t="str">
            <v/>
          </cell>
        </row>
        <row r="672">
          <cell r="AV672" t="str">
            <v/>
          </cell>
          <cell r="AW672">
            <v>0</v>
          </cell>
          <cell r="AX672" t="str">
            <v/>
          </cell>
        </row>
        <row r="673">
          <cell r="AV673" t="str">
            <v/>
          </cell>
          <cell r="AW673">
            <v>0</v>
          </cell>
          <cell r="AX673" t="str">
            <v/>
          </cell>
        </row>
        <row r="674">
          <cell r="AV674" t="str">
            <v/>
          </cell>
          <cell r="AW674">
            <v>0</v>
          </cell>
          <cell r="AX674" t="str">
            <v/>
          </cell>
        </row>
        <row r="675">
          <cell r="AV675" t="str">
            <v/>
          </cell>
          <cell r="AW675">
            <v>0</v>
          </cell>
          <cell r="AX675" t="str">
            <v/>
          </cell>
        </row>
        <row r="676">
          <cell r="AV676" t="str">
            <v/>
          </cell>
          <cell r="AW676">
            <v>0</v>
          </cell>
          <cell r="AX676" t="str">
            <v/>
          </cell>
        </row>
        <row r="677">
          <cell r="AV677" t="str">
            <v/>
          </cell>
          <cell r="AW677">
            <v>0</v>
          </cell>
          <cell r="AX677" t="str">
            <v/>
          </cell>
        </row>
        <row r="678">
          <cell r="AV678" t="str">
            <v/>
          </cell>
          <cell r="AW678">
            <v>0</v>
          </cell>
          <cell r="AX678" t="str">
            <v/>
          </cell>
        </row>
        <row r="679">
          <cell r="AV679" t="str">
            <v/>
          </cell>
          <cell r="AW679">
            <v>0</v>
          </cell>
          <cell r="AX679" t="str">
            <v/>
          </cell>
        </row>
        <row r="680">
          <cell r="AV680" t="str">
            <v/>
          </cell>
          <cell r="AW680">
            <v>0</v>
          </cell>
          <cell r="AX680" t="str">
            <v/>
          </cell>
        </row>
        <row r="681">
          <cell r="AV681" t="str">
            <v/>
          </cell>
          <cell r="AW681">
            <v>0</v>
          </cell>
          <cell r="AX681" t="str">
            <v/>
          </cell>
        </row>
        <row r="682">
          <cell r="AV682" t="str">
            <v/>
          </cell>
          <cell r="AW682" t="str">
            <v/>
          </cell>
          <cell r="AX682" t="str">
            <v/>
          </cell>
        </row>
        <row r="683">
          <cell r="AV683" t="str">
            <v xml:space="preserve">   </v>
          </cell>
          <cell r="AW683" t="str">
            <v/>
          </cell>
          <cell r="AX683" t="str">
            <v/>
          </cell>
        </row>
        <row r="684">
          <cell r="AV684" t="str">
            <v xml:space="preserve">   </v>
          </cell>
          <cell r="AW684" t="str">
            <v/>
          </cell>
          <cell r="AX684" t="str">
            <v/>
          </cell>
        </row>
        <row r="685">
          <cell r="AV685" t="str">
            <v/>
          </cell>
          <cell r="AW685" t="str">
            <v/>
          </cell>
          <cell r="AX685" t="str">
            <v/>
          </cell>
        </row>
        <row r="686">
          <cell r="AV686" t="str">
            <v/>
          </cell>
          <cell r="AW686" t="str">
            <v/>
          </cell>
          <cell r="AX686" t="str">
            <v/>
          </cell>
        </row>
        <row r="687">
          <cell r="AV687" t="str">
            <v/>
          </cell>
          <cell r="AW687" t="str">
            <v/>
          </cell>
          <cell r="AX687" t="str">
            <v/>
          </cell>
        </row>
        <row r="688">
          <cell r="AV688" t="str">
            <v/>
          </cell>
          <cell r="AW688" t="str">
            <v/>
          </cell>
          <cell r="AX688" t="str">
            <v/>
          </cell>
        </row>
        <row r="689">
          <cell r="AV689" t="str">
            <v/>
          </cell>
          <cell r="AW689" t="str">
            <v/>
          </cell>
          <cell r="AX689" t="str">
            <v/>
          </cell>
        </row>
        <row r="690">
          <cell r="AV690" t="str">
            <v/>
          </cell>
          <cell r="AW690" t="str">
            <v/>
          </cell>
          <cell r="AX690" t="str">
            <v/>
          </cell>
        </row>
        <row r="691">
          <cell r="AV691" t="str">
            <v/>
          </cell>
          <cell r="AW691" t="str">
            <v/>
          </cell>
          <cell r="AX691" t="str">
            <v/>
          </cell>
        </row>
        <row r="692">
          <cell r="AV692" t="str">
            <v/>
          </cell>
          <cell r="AW692" t="str">
            <v/>
          </cell>
          <cell r="AX692" t="str">
            <v/>
          </cell>
        </row>
        <row r="693">
          <cell r="AV693" t="str">
            <v/>
          </cell>
          <cell r="AW693" t="str">
            <v/>
          </cell>
          <cell r="AX693" t="str">
            <v/>
          </cell>
        </row>
        <row r="694">
          <cell r="AV694" t="str">
            <v/>
          </cell>
          <cell r="AW694" t="str">
            <v/>
          </cell>
          <cell r="AX694" t="str">
            <v/>
          </cell>
        </row>
        <row r="695">
          <cell r="AV695" t="str">
            <v/>
          </cell>
          <cell r="AW695" t="str">
            <v/>
          </cell>
          <cell r="AX695" t="str">
            <v/>
          </cell>
        </row>
        <row r="696">
          <cell r="AV696" t="str">
            <v xml:space="preserve">   </v>
          </cell>
          <cell r="AW696" t="str">
            <v/>
          </cell>
          <cell r="AX696" t="str">
            <v/>
          </cell>
        </row>
        <row r="697">
          <cell r="AV697" t="str">
            <v xml:space="preserve">   </v>
          </cell>
          <cell r="AW697" t="str">
            <v/>
          </cell>
          <cell r="AX697" t="str">
            <v/>
          </cell>
        </row>
        <row r="698">
          <cell r="AV698" t="str">
            <v/>
          </cell>
          <cell r="AW698">
            <v>0</v>
          </cell>
          <cell r="AX698" t="str">
            <v/>
          </cell>
        </row>
        <row r="699">
          <cell r="AV699" t="str">
            <v/>
          </cell>
          <cell r="AW699">
            <v>0</v>
          </cell>
          <cell r="AX699" t="str">
            <v/>
          </cell>
        </row>
        <row r="700">
          <cell r="AV700" t="str">
            <v/>
          </cell>
          <cell r="AW700">
            <v>0</v>
          </cell>
          <cell r="AX700" t="str">
            <v/>
          </cell>
        </row>
        <row r="701">
          <cell r="AV701" t="str">
            <v/>
          </cell>
          <cell r="AW701">
            <v>0</v>
          </cell>
          <cell r="AX701" t="str">
            <v/>
          </cell>
        </row>
        <row r="702">
          <cell r="AV702" t="str">
            <v/>
          </cell>
          <cell r="AW702">
            <v>0</v>
          </cell>
          <cell r="AX702" t="str">
            <v/>
          </cell>
        </row>
        <row r="703">
          <cell r="AV703" t="str">
            <v/>
          </cell>
          <cell r="AW703">
            <v>0</v>
          </cell>
          <cell r="AX703" t="str">
            <v/>
          </cell>
        </row>
        <row r="704">
          <cell r="AV704" t="str">
            <v/>
          </cell>
          <cell r="AW704">
            <v>0</v>
          </cell>
          <cell r="AX704" t="str">
            <v/>
          </cell>
        </row>
        <row r="705">
          <cell r="AV705" t="str">
            <v/>
          </cell>
          <cell r="AW705">
            <v>0</v>
          </cell>
          <cell r="AX705" t="str">
            <v/>
          </cell>
        </row>
        <row r="706">
          <cell r="AV706" t="str">
            <v/>
          </cell>
          <cell r="AW706">
            <v>0</v>
          </cell>
          <cell r="AX706" t="str">
            <v/>
          </cell>
        </row>
        <row r="707">
          <cell r="AV707" t="str">
            <v/>
          </cell>
          <cell r="AW707">
            <v>0</v>
          </cell>
          <cell r="AX707" t="str">
            <v/>
          </cell>
        </row>
        <row r="708">
          <cell r="AV708" t="str">
            <v/>
          </cell>
          <cell r="AW708" t="str">
            <v/>
          </cell>
          <cell r="AX708" t="str">
            <v/>
          </cell>
        </row>
        <row r="709">
          <cell r="AV709" t="str">
            <v xml:space="preserve">   </v>
          </cell>
          <cell r="AW709" t="str">
            <v/>
          </cell>
          <cell r="AX709" t="str">
            <v/>
          </cell>
        </row>
        <row r="710">
          <cell r="AV710" t="str">
            <v xml:space="preserve">   </v>
          </cell>
          <cell r="AW710" t="str">
            <v/>
          </cell>
          <cell r="AX710" t="str">
            <v/>
          </cell>
        </row>
        <row r="711">
          <cell r="AV711" t="str">
            <v/>
          </cell>
          <cell r="AW711">
            <v>0</v>
          </cell>
          <cell r="AX711" t="str">
            <v/>
          </cell>
        </row>
        <row r="712">
          <cell r="AV712" t="str">
            <v/>
          </cell>
          <cell r="AW712">
            <v>0</v>
          </cell>
          <cell r="AX712" t="str">
            <v/>
          </cell>
        </row>
        <row r="713">
          <cell r="AV713" t="str">
            <v/>
          </cell>
          <cell r="AW713">
            <v>0</v>
          </cell>
          <cell r="AX713" t="str">
            <v/>
          </cell>
        </row>
        <row r="714">
          <cell r="AV714" t="str">
            <v/>
          </cell>
          <cell r="AW714">
            <v>0</v>
          </cell>
          <cell r="AX714" t="str">
            <v/>
          </cell>
        </row>
        <row r="715">
          <cell r="AV715" t="str">
            <v/>
          </cell>
          <cell r="AW715">
            <v>0</v>
          </cell>
          <cell r="AX715" t="str">
            <v/>
          </cell>
        </row>
        <row r="716">
          <cell r="AV716" t="str">
            <v/>
          </cell>
          <cell r="AW716">
            <v>0</v>
          </cell>
          <cell r="AX716" t="str">
            <v/>
          </cell>
        </row>
        <row r="717">
          <cell r="AV717" t="str">
            <v/>
          </cell>
          <cell r="AW717">
            <v>0</v>
          </cell>
          <cell r="AX717" t="str">
            <v/>
          </cell>
        </row>
        <row r="718">
          <cell r="AV718" t="str">
            <v/>
          </cell>
          <cell r="AW718">
            <v>0</v>
          </cell>
          <cell r="AX718" t="str">
            <v/>
          </cell>
        </row>
        <row r="719">
          <cell r="AV719" t="str">
            <v/>
          </cell>
          <cell r="AW719">
            <v>0</v>
          </cell>
          <cell r="AX719" t="str">
            <v/>
          </cell>
        </row>
        <row r="720">
          <cell r="AV720" t="str">
            <v/>
          </cell>
          <cell r="AW720">
            <v>0</v>
          </cell>
          <cell r="AX720" t="str">
            <v/>
          </cell>
        </row>
        <row r="721">
          <cell r="AV721" t="str">
            <v/>
          </cell>
          <cell r="AW721" t="str">
            <v/>
          </cell>
          <cell r="AX721" t="str">
            <v/>
          </cell>
        </row>
        <row r="722">
          <cell r="AV722" t="str">
            <v xml:space="preserve">   </v>
          </cell>
          <cell r="AW722" t="str">
            <v/>
          </cell>
          <cell r="AX722" t="str">
            <v/>
          </cell>
        </row>
        <row r="723">
          <cell r="AV723" t="str">
            <v xml:space="preserve">   </v>
          </cell>
          <cell r="AW723" t="str">
            <v/>
          </cell>
          <cell r="AX723" t="str">
            <v/>
          </cell>
        </row>
        <row r="724">
          <cell r="AV724" t="str">
            <v/>
          </cell>
          <cell r="AW724">
            <v>0</v>
          </cell>
          <cell r="AX724" t="str">
            <v/>
          </cell>
        </row>
        <row r="725">
          <cell r="AV725" t="str">
            <v/>
          </cell>
          <cell r="AW725">
            <v>0</v>
          </cell>
          <cell r="AX725" t="str">
            <v/>
          </cell>
        </row>
        <row r="726">
          <cell r="AV726" t="str">
            <v/>
          </cell>
          <cell r="AW726">
            <v>0</v>
          </cell>
          <cell r="AX726" t="str">
            <v/>
          </cell>
        </row>
        <row r="727">
          <cell r="AV727" t="str">
            <v/>
          </cell>
          <cell r="AW727">
            <v>0</v>
          </cell>
          <cell r="AX727" t="str">
            <v/>
          </cell>
        </row>
        <row r="728">
          <cell r="AV728" t="str">
            <v/>
          </cell>
          <cell r="AW728">
            <v>0</v>
          </cell>
          <cell r="AX728" t="str">
            <v/>
          </cell>
        </row>
        <row r="729">
          <cell r="AV729" t="str">
            <v/>
          </cell>
          <cell r="AW729">
            <v>0</v>
          </cell>
          <cell r="AX729" t="str">
            <v/>
          </cell>
        </row>
        <row r="730">
          <cell r="AV730" t="str">
            <v/>
          </cell>
          <cell r="AW730">
            <v>0</v>
          </cell>
          <cell r="AX730" t="str">
            <v/>
          </cell>
        </row>
        <row r="731">
          <cell r="AV731" t="str">
            <v/>
          </cell>
          <cell r="AW731">
            <v>0</v>
          </cell>
          <cell r="AX731" t="str">
            <v/>
          </cell>
        </row>
        <row r="732">
          <cell r="AV732" t="str">
            <v/>
          </cell>
          <cell r="AW732">
            <v>0</v>
          </cell>
          <cell r="AX732" t="str">
            <v/>
          </cell>
        </row>
        <row r="733">
          <cell r="AV733" t="str">
            <v/>
          </cell>
          <cell r="AW733">
            <v>0</v>
          </cell>
          <cell r="AX733" t="str">
            <v/>
          </cell>
        </row>
        <row r="734">
          <cell r="AV734" t="str">
            <v/>
          </cell>
          <cell r="AW734" t="str">
            <v/>
          </cell>
          <cell r="AX734" t="str">
            <v/>
          </cell>
        </row>
        <row r="735">
          <cell r="AV735" t="str">
            <v xml:space="preserve">   </v>
          </cell>
          <cell r="AW735" t="str">
            <v/>
          </cell>
          <cell r="AX735" t="str">
            <v/>
          </cell>
        </row>
        <row r="736">
          <cell r="AV736" t="str">
            <v xml:space="preserve">   </v>
          </cell>
          <cell r="AW736" t="str">
            <v/>
          </cell>
          <cell r="AX736" t="str">
            <v/>
          </cell>
        </row>
        <row r="737">
          <cell r="AV737" t="str">
            <v/>
          </cell>
          <cell r="AW737">
            <v>0</v>
          </cell>
          <cell r="AX737" t="str">
            <v/>
          </cell>
        </row>
        <row r="738">
          <cell r="AV738" t="str">
            <v/>
          </cell>
          <cell r="AW738">
            <v>0</v>
          </cell>
          <cell r="AX738" t="str">
            <v/>
          </cell>
        </row>
        <row r="739">
          <cell r="AV739" t="str">
            <v/>
          </cell>
          <cell r="AW739">
            <v>0</v>
          </cell>
          <cell r="AX739" t="str">
            <v/>
          </cell>
        </row>
        <row r="740">
          <cell r="AV740" t="str">
            <v/>
          </cell>
          <cell r="AW740">
            <v>0</v>
          </cell>
          <cell r="AX740" t="str">
            <v/>
          </cell>
        </row>
        <row r="741">
          <cell r="AV741" t="str">
            <v/>
          </cell>
          <cell r="AW741">
            <v>0</v>
          </cell>
          <cell r="AX741" t="str">
            <v/>
          </cell>
        </row>
        <row r="742">
          <cell r="AV742" t="str">
            <v/>
          </cell>
          <cell r="AW742">
            <v>0</v>
          </cell>
          <cell r="AX742" t="str">
            <v/>
          </cell>
        </row>
        <row r="743">
          <cell r="AV743" t="str">
            <v/>
          </cell>
          <cell r="AW743">
            <v>0</v>
          </cell>
          <cell r="AX743" t="str">
            <v/>
          </cell>
        </row>
        <row r="744">
          <cell r="AV744" t="str">
            <v/>
          </cell>
          <cell r="AW744">
            <v>0</v>
          </cell>
          <cell r="AX744" t="str">
            <v/>
          </cell>
        </row>
        <row r="745">
          <cell r="AV745" t="str">
            <v/>
          </cell>
          <cell r="AW745">
            <v>0</v>
          </cell>
          <cell r="AX745" t="str">
            <v/>
          </cell>
        </row>
        <row r="746">
          <cell r="AV746" t="str">
            <v/>
          </cell>
          <cell r="AW746">
            <v>0</v>
          </cell>
          <cell r="AX746" t="str">
            <v/>
          </cell>
        </row>
        <row r="747">
          <cell r="AV747" t="str">
            <v/>
          </cell>
          <cell r="AW747" t="str">
            <v/>
          </cell>
          <cell r="AX747" t="str">
            <v/>
          </cell>
        </row>
        <row r="748">
          <cell r="AV748" t="str">
            <v xml:space="preserve">   </v>
          </cell>
          <cell r="AW748" t="str">
            <v/>
          </cell>
          <cell r="AX748" t="str">
            <v/>
          </cell>
        </row>
        <row r="749">
          <cell r="AV749" t="str">
            <v xml:space="preserve">   </v>
          </cell>
          <cell r="AW749" t="str">
            <v/>
          </cell>
          <cell r="AX749" t="str">
            <v/>
          </cell>
        </row>
        <row r="750">
          <cell r="AV750" t="str">
            <v/>
          </cell>
          <cell r="AW750">
            <v>0</v>
          </cell>
          <cell r="AX750" t="str">
            <v/>
          </cell>
        </row>
        <row r="751">
          <cell r="AV751" t="str">
            <v/>
          </cell>
          <cell r="AW751">
            <v>0</v>
          </cell>
          <cell r="AX751" t="str">
            <v/>
          </cell>
        </row>
        <row r="752">
          <cell r="AV752" t="str">
            <v/>
          </cell>
          <cell r="AW752">
            <v>0</v>
          </cell>
          <cell r="AX752" t="str">
            <v/>
          </cell>
        </row>
        <row r="753">
          <cell r="AV753" t="str">
            <v/>
          </cell>
          <cell r="AW753">
            <v>0</v>
          </cell>
          <cell r="AX753" t="str">
            <v/>
          </cell>
        </row>
        <row r="754">
          <cell r="AV754" t="str">
            <v/>
          </cell>
          <cell r="AW754">
            <v>0</v>
          </cell>
          <cell r="AX754" t="str">
            <v/>
          </cell>
        </row>
        <row r="755">
          <cell r="AV755" t="str">
            <v/>
          </cell>
          <cell r="AW755">
            <v>0</v>
          </cell>
          <cell r="AX755" t="str">
            <v/>
          </cell>
        </row>
        <row r="756">
          <cell r="AV756" t="str">
            <v/>
          </cell>
          <cell r="AW756">
            <v>0</v>
          </cell>
          <cell r="AX756" t="str">
            <v/>
          </cell>
        </row>
        <row r="757">
          <cell r="AV757" t="str">
            <v/>
          </cell>
          <cell r="AW757">
            <v>0</v>
          </cell>
          <cell r="AX757" t="str">
            <v/>
          </cell>
        </row>
        <row r="758">
          <cell r="AV758" t="str">
            <v/>
          </cell>
          <cell r="AW758">
            <v>0</v>
          </cell>
          <cell r="AX758" t="str">
            <v/>
          </cell>
        </row>
        <row r="759">
          <cell r="AV759" t="str">
            <v/>
          </cell>
          <cell r="AW759">
            <v>0</v>
          </cell>
          <cell r="AX759" t="str">
            <v/>
          </cell>
        </row>
        <row r="760">
          <cell r="AV760" t="str">
            <v/>
          </cell>
          <cell r="AW760" t="str">
            <v/>
          </cell>
          <cell r="AX760" t="str">
            <v/>
          </cell>
        </row>
        <row r="761">
          <cell r="AV761" t="str">
            <v xml:space="preserve">   </v>
          </cell>
          <cell r="AW761" t="str">
            <v/>
          </cell>
          <cell r="AX761" t="str">
            <v/>
          </cell>
        </row>
        <row r="762">
          <cell r="AV762" t="str">
            <v xml:space="preserve">   </v>
          </cell>
          <cell r="AW762" t="str">
            <v/>
          </cell>
          <cell r="AX762" t="str">
            <v/>
          </cell>
        </row>
        <row r="763">
          <cell r="AV763" t="str">
            <v/>
          </cell>
          <cell r="AW763">
            <v>0</v>
          </cell>
          <cell r="AX763" t="str">
            <v/>
          </cell>
        </row>
        <row r="764">
          <cell r="AV764" t="str">
            <v/>
          </cell>
          <cell r="AW764">
            <v>0</v>
          </cell>
          <cell r="AX764" t="str">
            <v/>
          </cell>
        </row>
        <row r="765">
          <cell r="AV765" t="str">
            <v/>
          </cell>
          <cell r="AW765">
            <v>0</v>
          </cell>
          <cell r="AX765" t="str">
            <v/>
          </cell>
        </row>
        <row r="766">
          <cell r="AV766" t="str">
            <v/>
          </cell>
          <cell r="AW766">
            <v>0</v>
          </cell>
          <cell r="AX766" t="str">
            <v/>
          </cell>
        </row>
        <row r="767">
          <cell r="AV767" t="str">
            <v/>
          </cell>
          <cell r="AW767">
            <v>0</v>
          </cell>
          <cell r="AX767" t="str">
            <v/>
          </cell>
        </row>
        <row r="768">
          <cell r="AV768" t="str">
            <v/>
          </cell>
          <cell r="AW768">
            <v>0</v>
          </cell>
          <cell r="AX768" t="str">
            <v/>
          </cell>
        </row>
        <row r="769">
          <cell r="AV769" t="str">
            <v/>
          </cell>
          <cell r="AW769">
            <v>0</v>
          </cell>
          <cell r="AX769" t="str">
            <v/>
          </cell>
        </row>
        <row r="770">
          <cell r="AV770" t="str">
            <v/>
          </cell>
          <cell r="AW770">
            <v>0</v>
          </cell>
          <cell r="AX770" t="str">
            <v/>
          </cell>
        </row>
        <row r="771">
          <cell r="AV771" t="str">
            <v/>
          </cell>
          <cell r="AW771">
            <v>0</v>
          </cell>
          <cell r="AX771" t="str">
            <v/>
          </cell>
        </row>
        <row r="772">
          <cell r="AV772" t="str">
            <v/>
          </cell>
          <cell r="AW772">
            <v>0</v>
          </cell>
          <cell r="AX772" t="str">
            <v/>
          </cell>
        </row>
        <row r="773">
          <cell r="AV773" t="str">
            <v/>
          </cell>
          <cell r="AW773" t="str">
            <v/>
          </cell>
          <cell r="AX773" t="str">
            <v/>
          </cell>
        </row>
        <row r="774">
          <cell r="AV774" t="str">
            <v xml:space="preserve">   </v>
          </cell>
          <cell r="AW774" t="str">
            <v/>
          </cell>
          <cell r="AX774" t="str">
            <v/>
          </cell>
        </row>
        <row r="775">
          <cell r="AV775" t="str">
            <v xml:space="preserve">   </v>
          </cell>
          <cell r="AW775" t="str">
            <v/>
          </cell>
          <cell r="AX775" t="str">
            <v/>
          </cell>
        </row>
        <row r="776">
          <cell r="AV776" t="str">
            <v/>
          </cell>
          <cell r="AW776">
            <v>0</v>
          </cell>
          <cell r="AX776" t="str">
            <v/>
          </cell>
        </row>
        <row r="777">
          <cell r="AV777" t="str">
            <v/>
          </cell>
          <cell r="AW777">
            <v>0</v>
          </cell>
          <cell r="AX777" t="str">
            <v/>
          </cell>
        </row>
        <row r="778">
          <cell r="AV778" t="str">
            <v/>
          </cell>
          <cell r="AW778">
            <v>0</v>
          </cell>
          <cell r="AX778" t="str">
            <v/>
          </cell>
        </row>
        <row r="779">
          <cell r="AV779" t="str">
            <v/>
          </cell>
          <cell r="AW779">
            <v>0</v>
          </cell>
          <cell r="AX779" t="str">
            <v/>
          </cell>
        </row>
        <row r="780">
          <cell r="AV780" t="str">
            <v/>
          </cell>
          <cell r="AW780">
            <v>0</v>
          </cell>
          <cell r="AX780" t="str">
            <v/>
          </cell>
        </row>
        <row r="781">
          <cell r="AV781" t="str">
            <v/>
          </cell>
          <cell r="AW781">
            <v>0</v>
          </cell>
          <cell r="AX781" t="str">
            <v/>
          </cell>
        </row>
        <row r="782">
          <cell r="AV782" t="str">
            <v/>
          </cell>
          <cell r="AW782">
            <v>0</v>
          </cell>
          <cell r="AX782" t="str">
            <v/>
          </cell>
        </row>
        <row r="783">
          <cell r="AV783" t="str">
            <v/>
          </cell>
          <cell r="AW783">
            <v>0</v>
          </cell>
          <cell r="AX783" t="str">
            <v/>
          </cell>
        </row>
        <row r="784">
          <cell r="AV784" t="str">
            <v/>
          </cell>
          <cell r="AW784">
            <v>0</v>
          </cell>
          <cell r="AX784" t="str">
            <v/>
          </cell>
        </row>
        <row r="785">
          <cell r="AV785" t="str">
            <v/>
          </cell>
          <cell r="AW785">
            <v>0</v>
          </cell>
          <cell r="AX785" t="str">
            <v/>
          </cell>
        </row>
        <row r="786">
          <cell r="AV786" t="str">
            <v/>
          </cell>
          <cell r="AW786" t="str">
            <v/>
          </cell>
          <cell r="AX786" t="str">
            <v/>
          </cell>
        </row>
        <row r="787">
          <cell r="AV787" t="str">
            <v xml:space="preserve">   </v>
          </cell>
          <cell r="AW787" t="str">
            <v/>
          </cell>
          <cell r="AX787" t="str">
            <v/>
          </cell>
        </row>
        <row r="788">
          <cell r="AV788" t="str">
            <v xml:space="preserve">   </v>
          </cell>
          <cell r="AW788" t="str">
            <v/>
          </cell>
          <cell r="AX788" t="str">
            <v/>
          </cell>
        </row>
        <row r="789">
          <cell r="AV789" t="str">
            <v/>
          </cell>
          <cell r="AW789">
            <v>0</v>
          </cell>
          <cell r="AX789" t="str">
            <v/>
          </cell>
        </row>
        <row r="790">
          <cell r="AV790" t="str">
            <v/>
          </cell>
          <cell r="AW790">
            <v>0</v>
          </cell>
          <cell r="AX790" t="str">
            <v/>
          </cell>
        </row>
        <row r="791">
          <cell r="AV791" t="str">
            <v/>
          </cell>
          <cell r="AW791">
            <v>0</v>
          </cell>
          <cell r="AX791" t="str">
            <v/>
          </cell>
        </row>
        <row r="792">
          <cell r="AV792" t="str">
            <v/>
          </cell>
          <cell r="AW792">
            <v>0</v>
          </cell>
          <cell r="AX792" t="str">
            <v/>
          </cell>
        </row>
        <row r="793">
          <cell r="AV793" t="str">
            <v/>
          </cell>
          <cell r="AW793">
            <v>0</v>
          </cell>
          <cell r="AX793" t="str">
            <v/>
          </cell>
        </row>
        <row r="794">
          <cell r="AV794" t="str">
            <v/>
          </cell>
          <cell r="AW794">
            <v>0</v>
          </cell>
          <cell r="AX794" t="str">
            <v/>
          </cell>
        </row>
        <row r="795">
          <cell r="AV795" t="str">
            <v/>
          </cell>
          <cell r="AW795">
            <v>0</v>
          </cell>
          <cell r="AX795" t="str">
            <v/>
          </cell>
        </row>
        <row r="796">
          <cell r="AV796" t="str">
            <v/>
          </cell>
          <cell r="AW796">
            <v>0</v>
          </cell>
          <cell r="AX796" t="str">
            <v/>
          </cell>
        </row>
        <row r="797">
          <cell r="AV797" t="str">
            <v/>
          </cell>
          <cell r="AW797">
            <v>0</v>
          </cell>
          <cell r="AX797" t="str">
            <v/>
          </cell>
        </row>
        <row r="798">
          <cell r="AV798" t="str">
            <v/>
          </cell>
          <cell r="AW798">
            <v>0</v>
          </cell>
          <cell r="AX798" t="str">
            <v/>
          </cell>
        </row>
        <row r="799">
          <cell r="AV799" t="str">
            <v/>
          </cell>
          <cell r="AW799" t="str">
            <v/>
          </cell>
          <cell r="AX799" t="str">
            <v/>
          </cell>
        </row>
        <row r="800">
          <cell r="AV800" t="str">
            <v/>
          </cell>
          <cell r="AW800" t="str">
            <v/>
          </cell>
          <cell r="AX800" t="str">
            <v/>
          </cell>
        </row>
      </sheetData>
      <sheetData sheetId="8" refreshError="1"/>
      <sheetData sheetId="9">
        <row r="5">
          <cell r="AW5" t="e">
            <v>#N/A</v>
          </cell>
          <cell r="AX5" t="e">
            <v>#N/A</v>
          </cell>
        </row>
        <row r="6">
          <cell r="AV6" t="str">
            <v>Unknown Unknown Unknown Unknown</v>
          </cell>
          <cell r="AW6" t="e">
            <v>#N/A</v>
          </cell>
          <cell r="AX6" t="e">
            <v>#N/A</v>
          </cell>
        </row>
        <row r="7">
          <cell r="AV7" t="str">
            <v/>
          </cell>
          <cell r="AW7" t="e">
            <v>#N/A</v>
          </cell>
          <cell r="AX7" t="e">
            <v>#N/A</v>
          </cell>
        </row>
        <row r="8">
          <cell r="AV8" t="str">
            <v/>
          </cell>
          <cell r="AW8" t="e">
            <v>#N/A</v>
          </cell>
          <cell r="AX8" t="e">
            <v>#N/A</v>
          </cell>
        </row>
        <row r="9">
          <cell r="AV9" t="str">
            <v/>
          </cell>
          <cell r="AW9" t="e">
            <v>#N/A</v>
          </cell>
          <cell r="AX9" t="e">
            <v>#N/A</v>
          </cell>
        </row>
        <row r="10">
          <cell r="AV10" t="str">
            <v/>
          </cell>
          <cell r="AW10" t="e">
            <v>#N/A</v>
          </cell>
          <cell r="AX10" t="e">
            <v>#N/A</v>
          </cell>
        </row>
        <row r="11">
          <cell r="AV11" t="str">
            <v/>
          </cell>
          <cell r="AW11" t="e">
            <v>#N/A</v>
          </cell>
          <cell r="AX11" t="e">
            <v>#N/A</v>
          </cell>
        </row>
        <row r="12">
          <cell r="AV12" t="str">
            <v/>
          </cell>
          <cell r="AW12" t="e">
            <v>#N/A</v>
          </cell>
          <cell r="AX12" t="e">
            <v>#N/A</v>
          </cell>
        </row>
        <row r="13">
          <cell r="AV13" t="str">
            <v/>
          </cell>
          <cell r="AW13" t="e">
            <v>#N/A</v>
          </cell>
          <cell r="AX13" t="e">
            <v>#N/A</v>
          </cell>
        </row>
        <row r="14">
          <cell r="AV14" t="str">
            <v/>
          </cell>
          <cell r="AW14" t="e">
            <v>#N/A</v>
          </cell>
          <cell r="AX14" t="e">
            <v>#N/A</v>
          </cell>
        </row>
        <row r="15">
          <cell r="AV15" t="str">
            <v/>
          </cell>
          <cell r="AW15" t="e">
            <v>#N/A</v>
          </cell>
          <cell r="AX15" t="e">
            <v>#N/A</v>
          </cell>
        </row>
        <row r="16">
          <cell r="AV16" t="str">
            <v/>
          </cell>
          <cell r="AW16" t="e">
            <v>#N/A</v>
          </cell>
          <cell r="AX16" t="e">
            <v>#N/A</v>
          </cell>
        </row>
        <row r="17">
          <cell r="AV17" t="str">
            <v/>
          </cell>
          <cell r="AW17" t="e">
            <v>#N/A</v>
          </cell>
          <cell r="AX17" t="e">
            <v>#N/A</v>
          </cell>
        </row>
        <row r="18">
          <cell r="AV18" t="str">
            <v xml:space="preserve">   </v>
          </cell>
          <cell r="AW18" t="str">
            <v/>
          </cell>
          <cell r="AX18" t="str">
            <v/>
          </cell>
        </row>
        <row r="19">
          <cell r="AV19" t="str">
            <v xml:space="preserve">   </v>
          </cell>
          <cell r="AW19" t="str">
            <v/>
          </cell>
          <cell r="AX19" t="str">
            <v/>
          </cell>
        </row>
        <row r="20">
          <cell r="AV20" t="str">
            <v/>
          </cell>
          <cell r="AW20">
            <v>0</v>
          </cell>
          <cell r="AX20" t="str">
            <v/>
          </cell>
        </row>
        <row r="21">
          <cell r="AV21" t="str">
            <v/>
          </cell>
          <cell r="AW21">
            <v>0</v>
          </cell>
          <cell r="AX21" t="str">
            <v/>
          </cell>
        </row>
        <row r="22">
          <cell r="AV22" t="str">
            <v/>
          </cell>
          <cell r="AW22">
            <v>0</v>
          </cell>
          <cell r="AX22" t="str">
            <v/>
          </cell>
        </row>
        <row r="23">
          <cell r="AV23" t="str">
            <v/>
          </cell>
          <cell r="AW23">
            <v>0</v>
          </cell>
          <cell r="AX23" t="str">
            <v/>
          </cell>
        </row>
        <row r="24">
          <cell r="AV24" t="str">
            <v/>
          </cell>
          <cell r="AW24">
            <v>0</v>
          </cell>
          <cell r="AX24" t="str">
            <v/>
          </cell>
        </row>
        <row r="25">
          <cell r="AV25" t="str">
            <v/>
          </cell>
          <cell r="AW25">
            <v>0</v>
          </cell>
          <cell r="AX25" t="str">
            <v/>
          </cell>
        </row>
        <row r="26">
          <cell r="AV26" t="str">
            <v/>
          </cell>
          <cell r="AW26">
            <v>0</v>
          </cell>
          <cell r="AX26" t="str">
            <v/>
          </cell>
        </row>
        <row r="27">
          <cell r="AV27" t="str">
            <v/>
          </cell>
          <cell r="AW27">
            <v>0</v>
          </cell>
          <cell r="AX27" t="str">
            <v/>
          </cell>
        </row>
        <row r="28">
          <cell r="AV28" t="str">
            <v/>
          </cell>
          <cell r="AW28">
            <v>0</v>
          </cell>
          <cell r="AX28" t="str">
            <v/>
          </cell>
        </row>
        <row r="29">
          <cell r="AV29" t="str">
            <v/>
          </cell>
          <cell r="AW29">
            <v>0</v>
          </cell>
          <cell r="AX29" t="str">
            <v/>
          </cell>
        </row>
        <row r="30">
          <cell r="AV30" t="str">
            <v/>
          </cell>
          <cell r="AW30" t="str">
            <v/>
          </cell>
          <cell r="AX30" t="str">
            <v/>
          </cell>
        </row>
        <row r="31">
          <cell r="AV31" t="str">
            <v xml:space="preserve">   </v>
          </cell>
          <cell r="AW31" t="str">
            <v/>
          </cell>
          <cell r="AX31" t="str">
            <v/>
          </cell>
        </row>
        <row r="32">
          <cell r="AV32" t="str">
            <v xml:space="preserve">   </v>
          </cell>
          <cell r="AW32" t="str">
            <v/>
          </cell>
          <cell r="AX32" t="str">
            <v/>
          </cell>
        </row>
        <row r="33">
          <cell r="AV33" t="str">
            <v/>
          </cell>
          <cell r="AW33">
            <v>0</v>
          </cell>
          <cell r="AX33" t="str">
            <v/>
          </cell>
        </row>
        <row r="34">
          <cell r="AV34" t="str">
            <v/>
          </cell>
          <cell r="AW34">
            <v>0</v>
          </cell>
          <cell r="AX34" t="str">
            <v/>
          </cell>
        </row>
        <row r="35">
          <cell r="AV35" t="str">
            <v/>
          </cell>
          <cell r="AW35">
            <v>0</v>
          </cell>
          <cell r="AX35" t="str">
            <v/>
          </cell>
        </row>
        <row r="36">
          <cell r="AV36" t="str">
            <v/>
          </cell>
          <cell r="AW36">
            <v>0</v>
          </cell>
          <cell r="AX36" t="str">
            <v/>
          </cell>
        </row>
        <row r="37">
          <cell r="AV37" t="str">
            <v/>
          </cell>
          <cell r="AW37">
            <v>0</v>
          </cell>
          <cell r="AX37" t="str">
            <v/>
          </cell>
        </row>
        <row r="38">
          <cell r="AV38" t="str">
            <v/>
          </cell>
          <cell r="AW38">
            <v>0</v>
          </cell>
          <cell r="AX38" t="str">
            <v/>
          </cell>
        </row>
        <row r="39">
          <cell r="AV39" t="str">
            <v/>
          </cell>
          <cell r="AW39">
            <v>0</v>
          </cell>
          <cell r="AX39" t="str">
            <v/>
          </cell>
        </row>
        <row r="40">
          <cell r="AV40" t="str">
            <v/>
          </cell>
          <cell r="AW40">
            <v>0</v>
          </cell>
          <cell r="AX40" t="str">
            <v/>
          </cell>
        </row>
        <row r="41">
          <cell r="AV41" t="str">
            <v/>
          </cell>
          <cell r="AW41">
            <v>0</v>
          </cell>
          <cell r="AX41" t="str">
            <v/>
          </cell>
        </row>
        <row r="42">
          <cell r="AV42" t="str">
            <v/>
          </cell>
          <cell r="AW42">
            <v>0</v>
          </cell>
          <cell r="AX42" t="str">
            <v/>
          </cell>
        </row>
        <row r="43">
          <cell r="AV43" t="str">
            <v/>
          </cell>
          <cell r="AW43" t="str">
            <v/>
          </cell>
          <cell r="AX43" t="str">
            <v/>
          </cell>
        </row>
        <row r="44">
          <cell r="AV44" t="str">
            <v xml:space="preserve">   </v>
          </cell>
          <cell r="AW44" t="str">
            <v/>
          </cell>
          <cell r="AX44" t="str">
            <v/>
          </cell>
        </row>
        <row r="45">
          <cell r="AV45" t="str">
            <v xml:space="preserve">   </v>
          </cell>
          <cell r="AW45" t="str">
            <v/>
          </cell>
          <cell r="AX45" t="str">
            <v/>
          </cell>
        </row>
        <row r="46">
          <cell r="AV46" t="str">
            <v/>
          </cell>
          <cell r="AW46">
            <v>0</v>
          </cell>
          <cell r="AX46" t="str">
            <v/>
          </cell>
        </row>
        <row r="47">
          <cell r="AV47" t="str">
            <v/>
          </cell>
          <cell r="AW47">
            <v>0</v>
          </cell>
          <cell r="AX47" t="str">
            <v/>
          </cell>
        </row>
        <row r="48">
          <cell r="AV48" t="str">
            <v/>
          </cell>
          <cell r="AW48">
            <v>0</v>
          </cell>
          <cell r="AX48" t="str">
            <v/>
          </cell>
        </row>
        <row r="49">
          <cell r="AV49" t="str">
            <v/>
          </cell>
          <cell r="AW49">
            <v>0</v>
          </cell>
          <cell r="AX49" t="str">
            <v/>
          </cell>
        </row>
        <row r="50">
          <cell r="AV50" t="str">
            <v/>
          </cell>
          <cell r="AW50">
            <v>0</v>
          </cell>
          <cell r="AX50" t="str">
            <v/>
          </cell>
        </row>
        <row r="51">
          <cell r="AV51" t="str">
            <v/>
          </cell>
          <cell r="AW51">
            <v>0</v>
          </cell>
          <cell r="AX51" t="str">
            <v/>
          </cell>
        </row>
        <row r="52">
          <cell r="AV52" t="str">
            <v/>
          </cell>
          <cell r="AW52">
            <v>0</v>
          </cell>
          <cell r="AX52" t="str">
            <v/>
          </cell>
        </row>
        <row r="53">
          <cell r="AV53" t="str">
            <v/>
          </cell>
          <cell r="AW53">
            <v>0</v>
          </cell>
          <cell r="AX53" t="str">
            <v/>
          </cell>
        </row>
        <row r="54">
          <cell r="AV54" t="str">
            <v/>
          </cell>
          <cell r="AW54">
            <v>0</v>
          </cell>
          <cell r="AX54" t="str">
            <v/>
          </cell>
        </row>
        <row r="55">
          <cell r="AV55" t="str">
            <v/>
          </cell>
          <cell r="AW55">
            <v>0</v>
          </cell>
          <cell r="AX55" t="str">
            <v/>
          </cell>
        </row>
        <row r="56">
          <cell r="AV56" t="str">
            <v/>
          </cell>
          <cell r="AW56" t="str">
            <v/>
          </cell>
          <cell r="AX56" t="str">
            <v/>
          </cell>
        </row>
        <row r="57">
          <cell r="AV57" t="str">
            <v xml:space="preserve">   </v>
          </cell>
          <cell r="AW57" t="str">
            <v/>
          </cell>
          <cell r="AX57" t="str">
            <v/>
          </cell>
        </row>
        <row r="58">
          <cell r="AV58" t="str">
            <v xml:space="preserve">   </v>
          </cell>
          <cell r="AW58" t="str">
            <v/>
          </cell>
          <cell r="AX58" t="str">
            <v/>
          </cell>
        </row>
        <row r="59">
          <cell r="AV59" t="str">
            <v/>
          </cell>
          <cell r="AW59">
            <v>0</v>
          </cell>
          <cell r="AX59" t="str">
            <v/>
          </cell>
        </row>
        <row r="60">
          <cell r="AV60" t="str">
            <v/>
          </cell>
          <cell r="AW60">
            <v>0</v>
          </cell>
          <cell r="AX60" t="str">
            <v/>
          </cell>
        </row>
        <row r="61">
          <cell r="AV61" t="str">
            <v/>
          </cell>
          <cell r="AW61">
            <v>0</v>
          </cell>
          <cell r="AX61" t="str">
            <v/>
          </cell>
        </row>
        <row r="62">
          <cell r="AV62" t="str">
            <v/>
          </cell>
          <cell r="AW62">
            <v>0</v>
          </cell>
          <cell r="AX62" t="str">
            <v/>
          </cell>
        </row>
        <row r="63">
          <cell r="AV63" t="str">
            <v/>
          </cell>
          <cell r="AW63">
            <v>0</v>
          </cell>
          <cell r="AX63" t="str">
            <v/>
          </cell>
        </row>
        <row r="64">
          <cell r="AV64" t="str">
            <v/>
          </cell>
          <cell r="AW64">
            <v>0</v>
          </cell>
          <cell r="AX64" t="str">
            <v/>
          </cell>
        </row>
        <row r="65">
          <cell r="AV65" t="str">
            <v/>
          </cell>
          <cell r="AW65">
            <v>0</v>
          </cell>
          <cell r="AX65" t="str">
            <v/>
          </cell>
        </row>
        <row r="66">
          <cell r="AV66" t="str">
            <v/>
          </cell>
          <cell r="AW66">
            <v>0</v>
          </cell>
          <cell r="AX66" t="str">
            <v/>
          </cell>
        </row>
        <row r="67">
          <cell r="AV67" t="str">
            <v/>
          </cell>
          <cell r="AW67">
            <v>0</v>
          </cell>
          <cell r="AX67" t="str">
            <v/>
          </cell>
        </row>
        <row r="68">
          <cell r="AV68" t="str">
            <v/>
          </cell>
          <cell r="AW68">
            <v>0</v>
          </cell>
          <cell r="AX68" t="str">
            <v/>
          </cell>
        </row>
        <row r="69">
          <cell r="AV69" t="str">
            <v/>
          </cell>
          <cell r="AW69" t="str">
            <v/>
          </cell>
          <cell r="AX69" t="str">
            <v/>
          </cell>
        </row>
        <row r="70">
          <cell r="AV70" t="str">
            <v xml:space="preserve">   </v>
          </cell>
          <cell r="AW70" t="str">
            <v/>
          </cell>
          <cell r="AX70" t="str">
            <v/>
          </cell>
        </row>
        <row r="71">
          <cell r="AV71" t="str">
            <v xml:space="preserve">   </v>
          </cell>
          <cell r="AW71" t="str">
            <v/>
          </cell>
          <cell r="AX71" t="str">
            <v/>
          </cell>
        </row>
        <row r="72">
          <cell r="AV72" t="str">
            <v/>
          </cell>
          <cell r="AW72">
            <v>0</v>
          </cell>
          <cell r="AX72" t="str">
            <v/>
          </cell>
        </row>
        <row r="73">
          <cell r="AV73" t="str">
            <v/>
          </cell>
          <cell r="AW73">
            <v>0</v>
          </cell>
          <cell r="AX73" t="str">
            <v/>
          </cell>
        </row>
        <row r="74">
          <cell r="AV74" t="str">
            <v/>
          </cell>
          <cell r="AW74">
            <v>0</v>
          </cell>
          <cell r="AX74" t="str">
            <v/>
          </cell>
        </row>
        <row r="75">
          <cell r="AV75" t="str">
            <v/>
          </cell>
          <cell r="AW75">
            <v>0</v>
          </cell>
          <cell r="AX75" t="str">
            <v/>
          </cell>
        </row>
        <row r="76">
          <cell r="AV76" t="str">
            <v/>
          </cell>
          <cell r="AW76">
            <v>0</v>
          </cell>
          <cell r="AX76" t="str">
            <v/>
          </cell>
        </row>
        <row r="77">
          <cell r="AV77" t="str">
            <v/>
          </cell>
          <cell r="AW77">
            <v>0</v>
          </cell>
          <cell r="AX77" t="str">
            <v/>
          </cell>
        </row>
        <row r="78">
          <cell r="AV78" t="str">
            <v/>
          </cell>
          <cell r="AW78">
            <v>0</v>
          </cell>
          <cell r="AX78" t="str">
            <v/>
          </cell>
        </row>
        <row r="79">
          <cell r="AV79" t="str">
            <v/>
          </cell>
          <cell r="AW79">
            <v>0</v>
          </cell>
          <cell r="AX79" t="str">
            <v/>
          </cell>
        </row>
        <row r="80">
          <cell r="AV80" t="str">
            <v/>
          </cell>
          <cell r="AW80">
            <v>0</v>
          </cell>
          <cell r="AX80" t="str">
            <v/>
          </cell>
        </row>
        <row r="81">
          <cell r="AV81" t="str">
            <v/>
          </cell>
          <cell r="AW81">
            <v>0</v>
          </cell>
          <cell r="AX81" t="str">
            <v/>
          </cell>
        </row>
        <row r="82">
          <cell r="AV82" t="str">
            <v/>
          </cell>
          <cell r="AW82" t="str">
            <v/>
          </cell>
          <cell r="AX82" t="str">
            <v/>
          </cell>
        </row>
        <row r="83">
          <cell r="AV83" t="str">
            <v xml:space="preserve">   </v>
          </cell>
          <cell r="AW83" t="str">
            <v/>
          </cell>
          <cell r="AX83" t="str">
            <v/>
          </cell>
        </row>
        <row r="84">
          <cell r="AV84" t="str">
            <v xml:space="preserve">   </v>
          </cell>
          <cell r="AW84" t="str">
            <v/>
          </cell>
          <cell r="AX84" t="str">
            <v/>
          </cell>
        </row>
        <row r="85">
          <cell r="AV85" t="str">
            <v/>
          </cell>
          <cell r="AW85">
            <v>0</v>
          </cell>
          <cell r="AX85" t="str">
            <v/>
          </cell>
        </row>
        <row r="86">
          <cell r="AV86" t="str">
            <v/>
          </cell>
          <cell r="AW86">
            <v>0</v>
          </cell>
          <cell r="AX86" t="str">
            <v/>
          </cell>
        </row>
        <row r="87">
          <cell r="AV87" t="str">
            <v/>
          </cell>
          <cell r="AW87">
            <v>0</v>
          </cell>
          <cell r="AX87" t="str">
            <v/>
          </cell>
        </row>
        <row r="88">
          <cell r="AV88" t="str">
            <v/>
          </cell>
          <cell r="AW88">
            <v>0</v>
          </cell>
          <cell r="AX88" t="str">
            <v/>
          </cell>
        </row>
        <row r="89">
          <cell r="AV89" t="str">
            <v/>
          </cell>
          <cell r="AW89">
            <v>0</v>
          </cell>
          <cell r="AX89" t="str">
            <v/>
          </cell>
        </row>
        <row r="90">
          <cell r="AV90" t="str">
            <v/>
          </cell>
          <cell r="AW90">
            <v>0</v>
          </cell>
          <cell r="AX90" t="str">
            <v/>
          </cell>
        </row>
        <row r="91">
          <cell r="AV91" t="str">
            <v/>
          </cell>
          <cell r="AW91">
            <v>0</v>
          </cell>
          <cell r="AX91" t="str">
            <v/>
          </cell>
        </row>
        <row r="92">
          <cell r="AV92" t="str">
            <v/>
          </cell>
          <cell r="AW92">
            <v>0</v>
          </cell>
          <cell r="AX92" t="str">
            <v/>
          </cell>
        </row>
        <row r="93">
          <cell r="AV93" t="str">
            <v/>
          </cell>
          <cell r="AW93">
            <v>0</v>
          </cell>
          <cell r="AX93" t="str">
            <v/>
          </cell>
        </row>
        <row r="94">
          <cell r="AV94" t="str">
            <v/>
          </cell>
          <cell r="AW94">
            <v>0</v>
          </cell>
          <cell r="AX94" t="str">
            <v/>
          </cell>
        </row>
        <row r="95">
          <cell r="AV95" t="str">
            <v/>
          </cell>
          <cell r="AW95" t="str">
            <v/>
          </cell>
          <cell r="AX95" t="str">
            <v/>
          </cell>
        </row>
        <row r="96">
          <cell r="AV96" t="str">
            <v xml:space="preserve">   </v>
          </cell>
          <cell r="AW96" t="str">
            <v/>
          </cell>
          <cell r="AX96" t="str">
            <v/>
          </cell>
        </row>
        <row r="97">
          <cell r="AV97" t="str">
            <v xml:space="preserve">   </v>
          </cell>
          <cell r="AW97" t="str">
            <v/>
          </cell>
          <cell r="AX97" t="str">
            <v/>
          </cell>
        </row>
        <row r="98">
          <cell r="AV98" t="str">
            <v/>
          </cell>
          <cell r="AW98">
            <v>0</v>
          </cell>
          <cell r="AX98" t="str">
            <v/>
          </cell>
        </row>
        <row r="99">
          <cell r="AV99" t="str">
            <v/>
          </cell>
          <cell r="AW99">
            <v>0</v>
          </cell>
          <cell r="AX99" t="str">
            <v/>
          </cell>
        </row>
        <row r="100">
          <cell r="AV100" t="str">
            <v/>
          </cell>
          <cell r="AW100">
            <v>0</v>
          </cell>
          <cell r="AX100" t="str">
            <v/>
          </cell>
        </row>
        <row r="101">
          <cell r="AV101" t="str">
            <v/>
          </cell>
          <cell r="AW101">
            <v>0</v>
          </cell>
          <cell r="AX101" t="str">
            <v/>
          </cell>
        </row>
        <row r="102">
          <cell r="AV102" t="str">
            <v/>
          </cell>
          <cell r="AW102">
            <v>0</v>
          </cell>
          <cell r="AX102" t="str">
            <v/>
          </cell>
        </row>
        <row r="103">
          <cell r="AV103" t="str">
            <v/>
          </cell>
          <cell r="AW103">
            <v>0</v>
          </cell>
          <cell r="AX103" t="str">
            <v/>
          </cell>
        </row>
        <row r="104">
          <cell r="AV104" t="str">
            <v/>
          </cell>
          <cell r="AW104">
            <v>0</v>
          </cell>
          <cell r="AX104" t="str">
            <v/>
          </cell>
        </row>
        <row r="105">
          <cell r="AV105" t="str">
            <v/>
          </cell>
          <cell r="AW105">
            <v>0</v>
          </cell>
          <cell r="AX105" t="str">
            <v/>
          </cell>
        </row>
        <row r="106">
          <cell r="AV106" t="str">
            <v/>
          </cell>
          <cell r="AW106">
            <v>0</v>
          </cell>
          <cell r="AX106" t="str">
            <v/>
          </cell>
        </row>
        <row r="107">
          <cell r="AV107" t="str">
            <v/>
          </cell>
          <cell r="AW107">
            <v>0</v>
          </cell>
          <cell r="AX107" t="str">
            <v/>
          </cell>
        </row>
        <row r="108">
          <cell r="AV108" t="str">
            <v/>
          </cell>
          <cell r="AW108" t="str">
            <v/>
          </cell>
          <cell r="AX108" t="str">
            <v/>
          </cell>
        </row>
        <row r="109">
          <cell r="AV109" t="str">
            <v xml:space="preserve">   </v>
          </cell>
          <cell r="AW109" t="str">
            <v/>
          </cell>
          <cell r="AX109" t="str">
            <v/>
          </cell>
        </row>
        <row r="110">
          <cell r="AV110" t="str">
            <v xml:space="preserve">   </v>
          </cell>
          <cell r="AW110" t="str">
            <v/>
          </cell>
          <cell r="AX110" t="str">
            <v/>
          </cell>
        </row>
        <row r="111">
          <cell r="AV111" t="str">
            <v/>
          </cell>
          <cell r="AW111">
            <v>0</v>
          </cell>
          <cell r="AX111" t="str">
            <v/>
          </cell>
        </row>
        <row r="112">
          <cell r="AV112" t="str">
            <v/>
          </cell>
          <cell r="AW112">
            <v>0</v>
          </cell>
          <cell r="AX112" t="str">
            <v/>
          </cell>
        </row>
        <row r="113">
          <cell r="AV113" t="str">
            <v/>
          </cell>
          <cell r="AW113">
            <v>0</v>
          </cell>
          <cell r="AX113" t="str">
            <v/>
          </cell>
        </row>
        <row r="114">
          <cell r="AV114" t="str">
            <v/>
          </cell>
          <cell r="AW114">
            <v>0</v>
          </cell>
          <cell r="AX114" t="str">
            <v/>
          </cell>
        </row>
        <row r="115">
          <cell r="AV115" t="str">
            <v/>
          </cell>
          <cell r="AW115">
            <v>0</v>
          </cell>
          <cell r="AX115" t="str">
            <v/>
          </cell>
        </row>
        <row r="116">
          <cell r="AV116" t="str">
            <v/>
          </cell>
          <cell r="AW116">
            <v>0</v>
          </cell>
          <cell r="AX116" t="str">
            <v/>
          </cell>
        </row>
        <row r="117">
          <cell r="AV117" t="str">
            <v/>
          </cell>
          <cell r="AW117">
            <v>0</v>
          </cell>
          <cell r="AX117" t="str">
            <v/>
          </cell>
        </row>
        <row r="118">
          <cell r="AV118" t="str">
            <v/>
          </cell>
          <cell r="AW118">
            <v>0</v>
          </cell>
          <cell r="AX118" t="str">
            <v/>
          </cell>
        </row>
        <row r="119">
          <cell r="AV119" t="str">
            <v/>
          </cell>
          <cell r="AW119">
            <v>0</v>
          </cell>
          <cell r="AX119" t="str">
            <v/>
          </cell>
        </row>
        <row r="120">
          <cell r="AV120" t="str">
            <v/>
          </cell>
          <cell r="AW120">
            <v>0</v>
          </cell>
          <cell r="AX120" t="str">
            <v/>
          </cell>
        </row>
        <row r="121">
          <cell r="AV121" t="str">
            <v/>
          </cell>
          <cell r="AW121" t="str">
            <v/>
          </cell>
          <cell r="AX121" t="str">
            <v/>
          </cell>
        </row>
        <row r="122">
          <cell r="AV122" t="str">
            <v xml:space="preserve">   </v>
          </cell>
          <cell r="AW122" t="str">
            <v/>
          </cell>
          <cell r="AX122" t="str">
            <v/>
          </cell>
        </row>
        <row r="123">
          <cell r="AV123" t="str">
            <v xml:space="preserve">   </v>
          </cell>
          <cell r="AW123" t="str">
            <v/>
          </cell>
          <cell r="AX123" t="str">
            <v/>
          </cell>
        </row>
        <row r="124">
          <cell r="AV124" t="str">
            <v/>
          </cell>
          <cell r="AW124">
            <v>0</v>
          </cell>
          <cell r="AX124" t="str">
            <v/>
          </cell>
        </row>
        <row r="125">
          <cell r="AV125" t="str">
            <v/>
          </cell>
          <cell r="AW125">
            <v>0</v>
          </cell>
          <cell r="AX125" t="str">
            <v/>
          </cell>
        </row>
        <row r="126">
          <cell r="AV126" t="str">
            <v/>
          </cell>
          <cell r="AW126">
            <v>0</v>
          </cell>
          <cell r="AX126" t="str">
            <v/>
          </cell>
        </row>
        <row r="127">
          <cell r="AV127" t="str">
            <v/>
          </cell>
          <cell r="AW127">
            <v>0</v>
          </cell>
          <cell r="AX127" t="str">
            <v/>
          </cell>
        </row>
        <row r="128">
          <cell r="AV128" t="str">
            <v/>
          </cell>
          <cell r="AW128">
            <v>0</v>
          </cell>
          <cell r="AX128" t="str">
            <v/>
          </cell>
        </row>
        <row r="129">
          <cell r="AV129" t="str">
            <v/>
          </cell>
          <cell r="AW129">
            <v>0</v>
          </cell>
          <cell r="AX129" t="str">
            <v/>
          </cell>
        </row>
        <row r="130">
          <cell r="AV130" t="str">
            <v/>
          </cell>
          <cell r="AW130">
            <v>0</v>
          </cell>
          <cell r="AX130" t="str">
            <v/>
          </cell>
        </row>
        <row r="131">
          <cell r="AV131" t="str">
            <v/>
          </cell>
          <cell r="AW131">
            <v>0</v>
          </cell>
          <cell r="AX131" t="str">
            <v/>
          </cell>
        </row>
        <row r="132">
          <cell r="AV132" t="str">
            <v/>
          </cell>
          <cell r="AW132">
            <v>0</v>
          </cell>
          <cell r="AX132" t="str">
            <v/>
          </cell>
        </row>
        <row r="133">
          <cell r="AV133" t="str">
            <v/>
          </cell>
          <cell r="AW133">
            <v>0</v>
          </cell>
          <cell r="AX133" t="str">
            <v/>
          </cell>
        </row>
        <row r="134">
          <cell r="AV134" t="str">
            <v/>
          </cell>
          <cell r="AW134" t="str">
            <v/>
          </cell>
          <cell r="AX134" t="str">
            <v/>
          </cell>
        </row>
        <row r="135">
          <cell r="AV135" t="str">
            <v xml:space="preserve">   </v>
          </cell>
          <cell r="AW135" t="str">
            <v/>
          </cell>
          <cell r="AX135" t="str">
            <v/>
          </cell>
        </row>
        <row r="136">
          <cell r="AV136" t="str">
            <v xml:space="preserve">   </v>
          </cell>
          <cell r="AW136" t="str">
            <v/>
          </cell>
          <cell r="AX136" t="str">
            <v/>
          </cell>
        </row>
        <row r="137">
          <cell r="AV137" t="str">
            <v/>
          </cell>
          <cell r="AW137">
            <v>0</v>
          </cell>
          <cell r="AX137" t="str">
            <v/>
          </cell>
        </row>
        <row r="138">
          <cell r="AV138" t="str">
            <v/>
          </cell>
          <cell r="AW138">
            <v>0</v>
          </cell>
          <cell r="AX138" t="str">
            <v/>
          </cell>
        </row>
        <row r="139">
          <cell r="AV139" t="str">
            <v/>
          </cell>
          <cell r="AW139">
            <v>0</v>
          </cell>
          <cell r="AX139" t="str">
            <v/>
          </cell>
        </row>
        <row r="140">
          <cell r="AV140" t="str">
            <v/>
          </cell>
          <cell r="AW140">
            <v>0</v>
          </cell>
          <cell r="AX140" t="str">
            <v/>
          </cell>
        </row>
        <row r="141">
          <cell r="AV141" t="str">
            <v/>
          </cell>
          <cell r="AW141">
            <v>0</v>
          </cell>
          <cell r="AX141" t="str">
            <v/>
          </cell>
        </row>
        <row r="142">
          <cell r="AV142" t="str">
            <v/>
          </cell>
          <cell r="AW142">
            <v>0</v>
          </cell>
          <cell r="AX142" t="str">
            <v/>
          </cell>
        </row>
        <row r="143">
          <cell r="AV143" t="str">
            <v/>
          </cell>
          <cell r="AW143">
            <v>0</v>
          </cell>
          <cell r="AX143" t="str">
            <v/>
          </cell>
        </row>
        <row r="144">
          <cell r="AV144" t="str">
            <v/>
          </cell>
          <cell r="AW144">
            <v>0</v>
          </cell>
          <cell r="AX144" t="str">
            <v/>
          </cell>
        </row>
        <row r="145">
          <cell r="AV145" t="str">
            <v/>
          </cell>
          <cell r="AW145">
            <v>0</v>
          </cell>
          <cell r="AX145" t="str">
            <v/>
          </cell>
        </row>
        <row r="146">
          <cell r="AV146" t="str">
            <v/>
          </cell>
          <cell r="AW146">
            <v>0</v>
          </cell>
          <cell r="AX146" t="str">
            <v/>
          </cell>
        </row>
      </sheetData>
      <sheetData sheetId="10" refreshError="1"/>
      <sheetData sheetId="11">
        <row r="5">
          <cell r="A5" t="str">
            <v>GERCKC</v>
          </cell>
          <cell r="C5" t="str">
            <v>Prairie</v>
          </cell>
        </row>
        <row r="6">
          <cell r="A6" t="str">
            <v>CCC</v>
          </cell>
          <cell r="C6" t="str">
            <v>Prairie</v>
          </cell>
        </row>
        <row r="7">
          <cell r="A7" t="str">
            <v>WRCC</v>
          </cell>
        </row>
        <row r="8">
          <cell r="A8" t="str">
            <v>TOBA</v>
          </cell>
        </row>
        <row r="9">
          <cell r="A9" t="str">
            <v>SRCC</v>
          </cell>
          <cell r="C9" t="str">
            <v>Prairie</v>
          </cell>
        </row>
        <row r="10">
          <cell r="A10" t="str">
            <v>YCKC</v>
          </cell>
          <cell r="C10" t="str">
            <v>Prairie</v>
          </cell>
        </row>
        <row r="11">
          <cell r="A11" t="str">
            <v>TCP</v>
          </cell>
          <cell r="C11" t="str">
            <v>Prairie</v>
          </cell>
        </row>
        <row r="12">
          <cell r="A12" t="str">
            <v>OKCRS</v>
          </cell>
          <cell r="C12" t="str">
            <v>Prairie</v>
          </cell>
        </row>
        <row r="13">
          <cell r="A13" t="str">
            <v>Merged</v>
          </cell>
        </row>
        <row r="14">
          <cell r="A14" t="str">
            <v>YUKON</v>
          </cell>
        </row>
        <row r="15">
          <cell r="A15" t="str">
            <v>PCA</v>
          </cell>
        </row>
        <row r="16">
          <cell r="A16" t="str">
            <v>RCKC</v>
          </cell>
        </row>
        <row r="17">
          <cell r="A17" t="str">
            <v>FCSCC</v>
          </cell>
        </row>
        <row r="18">
          <cell r="A18" t="str">
            <v>BCKC</v>
          </cell>
        </row>
        <row r="19">
          <cell r="A19" t="str">
            <v>BCKST</v>
          </cell>
        </row>
        <row r="20">
          <cell r="A20" t="str">
            <v>Leon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5">
          <cell r="AE5" t="str">
            <v/>
          </cell>
          <cell r="AF5" t="str">
            <v/>
          </cell>
          <cell r="AG5" t="str">
            <v>U17Mixed1</v>
          </cell>
        </row>
        <row r="6">
          <cell r="AE6" t="str">
            <v/>
          </cell>
          <cell r="AF6" t="str">
            <v/>
          </cell>
          <cell r="AG6" t="str">
            <v>U17MixedClub</v>
          </cell>
        </row>
        <row r="7">
          <cell r="AE7" t="str">
            <v>a1 a11</v>
          </cell>
          <cell r="AF7" t="str">
            <v>a1 a11</v>
          </cell>
          <cell r="AG7" t="str">
            <v>U17Mixed</v>
          </cell>
        </row>
        <row r="8">
          <cell r="AE8" t="str">
            <v>b1 b11</v>
          </cell>
          <cell r="AF8" t="str">
            <v>b1 b11</v>
          </cell>
          <cell r="AG8" t="str">
            <v>U17Mixed</v>
          </cell>
        </row>
        <row r="9">
          <cell r="AE9" t="str">
            <v>c1 c11</v>
          </cell>
          <cell r="AF9" t="str">
            <v>c1 c11</v>
          </cell>
          <cell r="AG9" t="str">
            <v>U17Mixed</v>
          </cell>
        </row>
        <row r="10">
          <cell r="AE10" t="str">
            <v>Graham Schiebel</v>
          </cell>
          <cell r="AF10" t="str">
            <v>Graham Schiebel</v>
          </cell>
          <cell r="AG10" t="str">
            <v>U17Mixed</v>
          </cell>
        </row>
        <row r="11">
          <cell r="AE11" t="str">
            <v>Lucas Gamp</v>
          </cell>
          <cell r="AF11" t="str">
            <v>Lucas Gamp</v>
          </cell>
          <cell r="AG11" t="str">
            <v>U17Mixed</v>
          </cell>
        </row>
        <row r="12">
          <cell r="AE12">
            <v>0</v>
          </cell>
          <cell r="AF12" t="str">
            <v/>
          </cell>
          <cell r="AG12" t="str">
            <v>U17Mixed</v>
          </cell>
        </row>
        <row r="13">
          <cell r="AE13">
            <v>0</v>
          </cell>
          <cell r="AF13" t="str">
            <v/>
          </cell>
          <cell r="AG13" t="str">
            <v>U17Mixed</v>
          </cell>
        </row>
        <row r="14">
          <cell r="AE14">
            <v>0</v>
          </cell>
          <cell r="AF14" t="str">
            <v/>
          </cell>
          <cell r="AG14" t="str">
            <v>U17Mixed</v>
          </cell>
        </row>
        <row r="15">
          <cell r="AE15">
            <v>0</v>
          </cell>
          <cell r="AF15" t="str">
            <v/>
          </cell>
          <cell r="AG15" t="str">
            <v>U17Mixed</v>
          </cell>
        </row>
        <row r="16">
          <cell r="AE16">
            <v>0</v>
          </cell>
          <cell r="AF16" t="str">
            <v/>
          </cell>
          <cell r="AG16" t="str">
            <v>U17Mixed</v>
          </cell>
        </row>
        <row r="17">
          <cell r="AE17">
            <v>0</v>
          </cell>
          <cell r="AF17" t="str">
            <v/>
          </cell>
          <cell r="AG17" t="str">
            <v>U17Mixed</v>
          </cell>
        </row>
        <row r="18">
          <cell r="AE18">
            <v>0</v>
          </cell>
          <cell r="AF18" t="str">
            <v/>
          </cell>
          <cell r="AG18" t="str">
            <v>U17Mixed</v>
          </cell>
        </row>
        <row r="19">
          <cell r="AE19">
            <v>0</v>
          </cell>
          <cell r="AF19" t="str">
            <v/>
          </cell>
          <cell r="AG19" t="str">
            <v>U17Mixed</v>
          </cell>
        </row>
        <row r="20">
          <cell r="AE20">
            <v>0</v>
          </cell>
          <cell r="AF20" t="str">
            <v/>
          </cell>
          <cell r="AG20" t="str">
            <v>U17Mixed</v>
          </cell>
        </row>
        <row r="21">
          <cell r="AE21" t="str">
            <v>aa1 aa11</v>
          </cell>
          <cell r="AF21" t="str">
            <v>aa1 aa11</v>
          </cell>
          <cell r="AG21" t="str">
            <v>U17Mixed</v>
          </cell>
        </row>
        <row r="22">
          <cell r="AE22" t="str">
            <v>bb1 bb11</v>
          </cell>
          <cell r="AF22" t="str">
            <v>bb1 bb11</v>
          </cell>
          <cell r="AG22" t="str">
            <v>U17Mixed</v>
          </cell>
        </row>
        <row r="23">
          <cell r="AE23" t="str">
            <v>cc1 cc11</v>
          </cell>
          <cell r="AF23" t="str">
            <v>cc1 cc11</v>
          </cell>
          <cell r="AG23" t="str">
            <v>U17Mixed</v>
          </cell>
        </row>
        <row r="24">
          <cell r="AE24" t="str">
            <v>Austin Beever</v>
          </cell>
          <cell r="AF24" t="str">
            <v>Austin Beever</v>
          </cell>
          <cell r="AG24" t="str">
            <v>U17Mixed</v>
          </cell>
        </row>
        <row r="25">
          <cell r="AE25">
            <v>0</v>
          </cell>
          <cell r="AF25" t="str">
            <v/>
          </cell>
          <cell r="AG25" t="str">
            <v>U17Mixed</v>
          </cell>
        </row>
        <row r="26">
          <cell r="AE26">
            <v>0</v>
          </cell>
          <cell r="AF26" t="str">
            <v/>
          </cell>
          <cell r="AG26" t="str">
            <v>U17Mixed</v>
          </cell>
        </row>
        <row r="27">
          <cell r="AE27">
            <v>0</v>
          </cell>
          <cell r="AF27" t="str">
            <v/>
          </cell>
          <cell r="AG27" t="str">
            <v>U17Mixed</v>
          </cell>
        </row>
        <row r="28">
          <cell r="AE28">
            <v>0</v>
          </cell>
          <cell r="AF28" t="str">
            <v/>
          </cell>
          <cell r="AG28" t="str">
            <v>U17Mixed</v>
          </cell>
        </row>
        <row r="29">
          <cell r="AE29">
            <v>0</v>
          </cell>
          <cell r="AF29" t="str">
            <v/>
          </cell>
          <cell r="AG29" t="str">
            <v>U17Mixed</v>
          </cell>
        </row>
        <row r="30">
          <cell r="AE30">
            <v>0</v>
          </cell>
          <cell r="AF30" t="str">
            <v/>
          </cell>
          <cell r="AG30" t="str">
            <v>U17Mixed</v>
          </cell>
        </row>
        <row r="31">
          <cell r="AE31">
            <v>0</v>
          </cell>
          <cell r="AF31" t="str">
            <v/>
          </cell>
          <cell r="AG31" t="str">
            <v>U17Mixed</v>
          </cell>
        </row>
        <row r="32">
          <cell r="AE32">
            <v>0</v>
          </cell>
          <cell r="AF32" t="str">
            <v/>
          </cell>
          <cell r="AG32" t="str">
            <v>U17Mixed</v>
          </cell>
        </row>
        <row r="33">
          <cell r="AE33">
            <v>0</v>
          </cell>
          <cell r="AF33" t="str">
            <v/>
          </cell>
          <cell r="AG33" t="str">
            <v>U17Mixed</v>
          </cell>
        </row>
        <row r="34">
          <cell r="AE34">
            <v>0</v>
          </cell>
          <cell r="AF34" t="str">
            <v/>
          </cell>
          <cell r="AG34" t="str">
            <v>U17Mixed</v>
          </cell>
        </row>
        <row r="35">
          <cell r="AE35" t="str">
            <v>z1 zz1</v>
          </cell>
          <cell r="AF35" t="str">
            <v>z1 zz1</v>
          </cell>
          <cell r="AG35" t="str">
            <v>U17Mixed</v>
          </cell>
        </row>
        <row r="36">
          <cell r="AE36" t="str">
            <v>y1 yy1</v>
          </cell>
          <cell r="AF36" t="str">
            <v>y1 yy1</v>
          </cell>
          <cell r="AG36" t="str">
            <v>U17Mixed</v>
          </cell>
        </row>
        <row r="37">
          <cell r="AE37" t="str">
            <v>Kyle Wog</v>
          </cell>
          <cell r="AF37" t="str">
            <v>Kyle Wog</v>
          </cell>
          <cell r="AG37" t="str">
            <v>U17Mixed</v>
          </cell>
        </row>
        <row r="38">
          <cell r="AE38">
            <v>0</v>
          </cell>
          <cell r="AF38" t="str">
            <v/>
          </cell>
          <cell r="AG38" t="str">
            <v>U17Mixed</v>
          </cell>
        </row>
        <row r="39">
          <cell r="AE39">
            <v>0</v>
          </cell>
          <cell r="AF39" t="str">
            <v/>
          </cell>
          <cell r="AG39" t="str">
            <v>U17Mixed</v>
          </cell>
        </row>
        <row r="40">
          <cell r="AE40">
            <v>0</v>
          </cell>
          <cell r="AF40" t="str">
            <v/>
          </cell>
          <cell r="AG40" t="str">
            <v>U17Mixed</v>
          </cell>
        </row>
        <row r="41">
          <cell r="AE41">
            <v>0</v>
          </cell>
          <cell r="AF41" t="str">
            <v/>
          </cell>
          <cell r="AG41" t="str">
            <v>U17Mixed</v>
          </cell>
        </row>
        <row r="42">
          <cell r="AE42">
            <v>0</v>
          </cell>
          <cell r="AF42" t="str">
            <v/>
          </cell>
          <cell r="AG42" t="str">
            <v>U17Mixed</v>
          </cell>
        </row>
        <row r="43">
          <cell r="AE43">
            <v>0</v>
          </cell>
          <cell r="AF43" t="str">
            <v/>
          </cell>
          <cell r="AG43" t="str">
            <v>U17Mixed</v>
          </cell>
        </row>
        <row r="44">
          <cell r="AE44">
            <v>0</v>
          </cell>
          <cell r="AF44" t="str">
            <v/>
          </cell>
          <cell r="AG44" t="str">
            <v>U17Mixed</v>
          </cell>
        </row>
        <row r="45">
          <cell r="AE45">
            <v>0</v>
          </cell>
          <cell r="AF45" t="str">
            <v/>
          </cell>
          <cell r="AG45" t="str">
            <v>U17Mixed</v>
          </cell>
        </row>
        <row r="46">
          <cell r="AE46">
            <v>0</v>
          </cell>
          <cell r="AF46" t="str">
            <v/>
          </cell>
          <cell r="AG46" t="str">
            <v>U17Mixed</v>
          </cell>
        </row>
        <row r="47">
          <cell r="AE47">
            <v>0</v>
          </cell>
          <cell r="AF47" t="str">
            <v/>
          </cell>
          <cell r="AG47" t="str">
            <v>U17Mixed</v>
          </cell>
        </row>
        <row r="48">
          <cell r="AE48">
            <v>0</v>
          </cell>
          <cell r="AF48" t="str">
            <v/>
          </cell>
          <cell r="AG48" t="str">
            <v>U17Mixed</v>
          </cell>
        </row>
        <row r="49">
          <cell r="AE49" t="str">
            <v>davy1 yk1</v>
          </cell>
          <cell r="AF49" t="str">
            <v>davy1 yk1</v>
          </cell>
          <cell r="AG49" t="str">
            <v>U17Mixed</v>
          </cell>
        </row>
        <row r="50">
          <cell r="AE50" t="str">
            <v>davy2 yk2</v>
          </cell>
          <cell r="AF50" t="str">
            <v>davy2 yk2</v>
          </cell>
          <cell r="AG50" t="str">
            <v>U17Mixed</v>
          </cell>
        </row>
        <row r="51">
          <cell r="AE51" t="str">
            <v>davy3 yk3</v>
          </cell>
          <cell r="AF51" t="str">
            <v>davy3 yk3</v>
          </cell>
          <cell r="AG51" t="str">
            <v>U17Mixed</v>
          </cell>
        </row>
        <row r="52">
          <cell r="AE52">
            <v>0</v>
          </cell>
          <cell r="AF52" t="str">
            <v/>
          </cell>
          <cell r="AG52" t="str">
            <v>U17Mixed</v>
          </cell>
        </row>
        <row r="53">
          <cell r="AE53">
            <v>0</v>
          </cell>
          <cell r="AF53" t="str">
            <v/>
          </cell>
          <cell r="AG53" t="str">
            <v>U17Mixed</v>
          </cell>
        </row>
        <row r="54">
          <cell r="AE54">
            <v>0</v>
          </cell>
          <cell r="AF54" t="str">
            <v/>
          </cell>
          <cell r="AG54" t="str">
            <v>U17Mixed</v>
          </cell>
        </row>
        <row r="55">
          <cell r="AE55">
            <v>0</v>
          </cell>
          <cell r="AF55" t="str">
            <v/>
          </cell>
          <cell r="AG55" t="str">
            <v>U17Mixed</v>
          </cell>
        </row>
        <row r="56">
          <cell r="AE56">
            <v>0</v>
          </cell>
          <cell r="AF56" t="str">
            <v/>
          </cell>
          <cell r="AG56" t="str">
            <v>U17Mixed</v>
          </cell>
        </row>
        <row r="57">
          <cell r="AE57">
            <v>0</v>
          </cell>
          <cell r="AF57" t="str">
            <v/>
          </cell>
          <cell r="AG57" t="str">
            <v>U17Mixed</v>
          </cell>
        </row>
        <row r="58">
          <cell r="AE58">
            <v>0</v>
          </cell>
          <cell r="AF58" t="str">
            <v/>
          </cell>
          <cell r="AG58" t="str">
            <v>U17Mixed</v>
          </cell>
        </row>
        <row r="59">
          <cell r="AE59">
            <v>0</v>
          </cell>
          <cell r="AF59" t="str">
            <v/>
          </cell>
          <cell r="AG59" t="str">
            <v>U17Mixed</v>
          </cell>
        </row>
        <row r="60">
          <cell r="AE60">
            <v>0</v>
          </cell>
          <cell r="AF60" t="str">
            <v/>
          </cell>
          <cell r="AG60" t="str">
            <v>U17Mixed</v>
          </cell>
        </row>
        <row r="61">
          <cell r="AE61">
            <v>0</v>
          </cell>
          <cell r="AF61" t="str">
            <v/>
          </cell>
          <cell r="AG61" t="str">
            <v>U17Mixed</v>
          </cell>
        </row>
        <row r="62">
          <cell r="AE62">
            <v>0</v>
          </cell>
          <cell r="AF62" t="str">
            <v/>
          </cell>
          <cell r="AG62" t="str">
            <v>U17Mixed</v>
          </cell>
        </row>
        <row r="63">
          <cell r="AE63">
            <v>0</v>
          </cell>
          <cell r="AF63" t="str">
            <v/>
          </cell>
          <cell r="AG63" t="str">
            <v>U17Mixed</v>
          </cell>
        </row>
        <row r="64">
          <cell r="AE64">
            <v>0</v>
          </cell>
          <cell r="AF64" t="str">
            <v/>
          </cell>
          <cell r="AG64" t="str">
            <v>U17Mixed</v>
          </cell>
        </row>
        <row r="65">
          <cell r="AE65">
            <v>0</v>
          </cell>
          <cell r="AF65" t="str">
            <v/>
          </cell>
          <cell r="AG65" t="str">
            <v>U17Mixed</v>
          </cell>
        </row>
        <row r="66">
          <cell r="AE66">
            <v>0</v>
          </cell>
          <cell r="AF66" t="str">
            <v/>
          </cell>
          <cell r="AG66" t="str">
            <v>U17Mixed</v>
          </cell>
        </row>
        <row r="67">
          <cell r="AE67">
            <v>0</v>
          </cell>
          <cell r="AF67" t="str">
            <v/>
          </cell>
          <cell r="AG67" t="str">
            <v>U17Mixed</v>
          </cell>
        </row>
        <row r="68">
          <cell r="AE68">
            <v>0</v>
          </cell>
          <cell r="AF68" t="str">
            <v/>
          </cell>
          <cell r="AG68" t="str">
            <v>U17Mixed</v>
          </cell>
        </row>
        <row r="69">
          <cell r="AE69">
            <v>0</v>
          </cell>
          <cell r="AF69" t="str">
            <v/>
          </cell>
          <cell r="AG69" t="str">
            <v>U17Mixed</v>
          </cell>
        </row>
        <row r="70">
          <cell r="AE70">
            <v>0</v>
          </cell>
          <cell r="AF70" t="str">
            <v/>
          </cell>
          <cell r="AG70" t="str">
            <v>U17Mixed</v>
          </cell>
        </row>
        <row r="71">
          <cell r="AE71">
            <v>0</v>
          </cell>
          <cell r="AF71" t="str">
            <v/>
          </cell>
          <cell r="AG71" t="str">
            <v>U17Mixed</v>
          </cell>
        </row>
        <row r="72">
          <cell r="AE72">
            <v>0</v>
          </cell>
          <cell r="AF72" t="str">
            <v/>
          </cell>
          <cell r="AG72" t="str">
            <v>U17Mixed</v>
          </cell>
        </row>
        <row r="73">
          <cell r="AE73">
            <v>0</v>
          </cell>
          <cell r="AF73" t="str">
            <v/>
          </cell>
          <cell r="AG73" t="str">
            <v>U17Mixed</v>
          </cell>
        </row>
        <row r="74">
          <cell r="AE74">
            <v>0</v>
          </cell>
          <cell r="AF74" t="str">
            <v/>
          </cell>
          <cell r="AG74" t="str">
            <v>U17Mixed</v>
          </cell>
        </row>
        <row r="75">
          <cell r="AE75">
            <v>0</v>
          </cell>
          <cell r="AF75" t="str">
            <v/>
          </cell>
          <cell r="AG75" t="str">
            <v>U17Mixed</v>
          </cell>
        </row>
        <row r="76">
          <cell r="AE76">
            <v>0</v>
          </cell>
          <cell r="AF76" t="str">
            <v/>
          </cell>
          <cell r="AG76" t="str">
            <v>U17Mixed</v>
          </cell>
        </row>
        <row r="77">
          <cell r="AE77">
            <v>0</v>
          </cell>
          <cell r="AF77" t="str">
            <v/>
          </cell>
          <cell r="AG77" t="str">
            <v>U17Mixed</v>
          </cell>
        </row>
        <row r="78">
          <cell r="AE78">
            <v>0</v>
          </cell>
          <cell r="AF78" t="str">
            <v/>
          </cell>
          <cell r="AG78" t="str">
            <v>U17Mixed</v>
          </cell>
        </row>
        <row r="79">
          <cell r="AE79">
            <v>0</v>
          </cell>
          <cell r="AF79" t="str">
            <v/>
          </cell>
          <cell r="AG79" t="str">
            <v>U17Mixed</v>
          </cell>
        </row>
        <row r="80">
          <cell r="AE80">
            <v>0</v>
          </cell>
          <cell r="AF80" t="str">
            <v/>
          </cell>
          <cell r="AG80" t="str">
            <v>U17Mixed</v>
          </cell>
        </row>
        <row r="81">
          <cell r="AE81">
            <v>0</v>
          </cell>
          <cell r="AF81" t="str">
            <v/>
          </cell>
          <cell r="AG81" t="str">
            <v>U17Mixed</v>
          </cell>
        </row>
        <row r="82">
          <cell r="AE82">
            <v>0</v>
          </cell>
          <cell r="AF82" t="str">
            <v/>
          </cell>
          <cell r="AG82" t="str">
            <v>U17Mixed</v>
          </cell>
        </row>
        <row r="83">
          <cell r="AE83">
            <v>0</v>
          </cell>
          <cell r="AF83" t="str">
            <v/>
          </cell>
          <cell r="AG83" t="str">
            <v>U17Mixed</v>
          </cell>
        </row>
        <row r="84">
          <cell r="AE84">
            <v>0</v>
          </cell>
          <cell r="AF84" t="str">
            <v/>
          </cell>
          <cell r="AG84" t="str">
            <v>U17Mixed</v>
          </cell>
        </row>
        <row r="85">
          <cell r="AE85">
            <v>0</v>
          </cell>
          <cell r="AF85" t="str">
            <v/>
          </cell>
          <cell r="AG85" t="str">
            <v>U17Mixed</v>
          </cell>
        </row>
        <row r="86">
          <cell r="AE86">
            <v>0</v>
          </cell>
          <cell r="AF86" t="str">
            <v/>
          </cell>
          <cell r="AG86" t="str">
            <v>U17Mixed</v>
          </cell>
        </row>
        <row r="87">
          <cell r="AE87">
            <v>0</v>
          </cell>
          <cell r="AF87" t="str">
            <v/>
          </cell>
          <cell r="AG87" t="str">
            <v>U17Mixed</v>
          </cell>
        </row>
        <row r="88">
          <cell r="AE88">
            <v>0</v>
          </cell>
          <cell r="AF88" t="str">
            <v/>
          </cell>
          <cell r="AG88" t="str">
            <v>U17Mixed</v>
          </cell>
        </row>
        <row r="89">
          <cell r="AE89">
            <v>0</v>
          </cell>
          <cell r="AF89" t="str">
            <v/>
          </cell>
          <cell r="AG89" t="str">
            <v>U17Mixed</v>
          </cell>
        </row>
        <row r="90">
          <cell r="AE90">
            <v>0</v>
          </cell>
          <cell r="AF90" t="str">
            <v/>
          </cell>
          <cell r="AG90" t="str">
            <v>U17Mixed</v>
          </cell>
        </row>
        <row r="91">
          <cell r="AE91">
            <v>0</v>
          </cell>
          <cell r="AF91" t="str">
            <v/>
          </cell>
          <cell r="AG91" t="str">
            <v>U17Mixed</v>
          </cell>
        </row>
        <row r="92">
          <cell r="AE92">
            <v>0</v>
          </cell>
          <cell r="AF92" t="str">
            <v/>
          </cell>
          <cell r="AG92" t="str">
            <v>U17Mixed</v>
          </cell>
        </row>
        <row r="93">
          <cell r="AE93">
            <v>0</v>
          </cell>
          <cell r="AF93" t="str">
            <v/>
          </cell>
          <cell r="AG93" t="str">
            <v>U17Mixed</v>
          </cell>
        </row>
        <row r="94">
          <cell r="AE94">
            <v>0</v>
          </cell>
          <cell r="AF94" t="str">
            <v/>
          </cell>
          <cell r="AG94" t="str">
            <v>U17Mixed</v>
          </cell>
        </row>
        <row r="95">
          <cell r="AE95">
            <v>0</v>
          </cell>
          <cell r="AF95" t="str">
            <v/>
          </cell>
          <cell r="AG95" t="str">
            <v>U17Mixed</v>
          </cell>
        </row>
        <row r="96">
          <cell r="AE96">
            <v>0</v>
          </cell>
          <cell r="AF96" t="str">
            <v/>
          </cell>
          <cell r="AG96" t="str">
            <v>U17Mixed</v>
          </cell>
        </row>
        <row r="97">
          <cell r="AE97">
            <v>0</v>
          </cell>
          <cell r="AF97" t="str">
            <v/>
          </cell>
          <cell r="AG97" t="str">
            <v>U17Mixed</v>
          </cell>
        </row>
        <row r="98">
          <cell r="AE98">
            <v>0</v>
          </cell>
          <cell r="AF98" t="str">
            <v/>
          </cell>
          <cell r="AG98" t="str">
            <v>U17Mixed</v>
          </cell>
        </row>
        <row r="99">
          <cell r="AE99">
            <v>0</v>
          </cell>
          <cell r="AF99" t="str">
            <v/>
          </cell>
          <cell r="AG99" t="str">
            <v>U17Mixed</v>
          </cell>
        </row>
        <row r="100">
          <cell r="AE100">
            <v>0</v>
          </cell>
          <cell r="AF100" t="str">
            <v/>
          </cell>
          <cell r="AG100" t="str">
            <v>U17Mixed</v>
          </cell>
        </row>
        <row r="101">
          <cell r="AE101">
            <v>0</v>
          </cell>
          <cell r="AF101" t="str">
            <v/>
          </cell>
          <cell r="AG101" t="str">
            <v>U17Mixed</v>
          </cell>
        </row>
        <row r="102">
          <cell r="AE102">
            <v>0</v>
          </cell>
          <cell r="AF102" t="str">
            <v/>
          </cell>
          <cell r="AG102" t="str">
            <v>U17Mixed</v>
          </cell>
        </row>
        <row r="103">
          <cell r="AE103">
            <v>0</v>
          </cell>
          <cell r="AF103" t="str">
            <v/>
          </cell>
          <cell r="AG103" t="str">
            <v>U17Mixed</v>
          </cell>
        </row>
        <row r="104">
          <cell r="AE104">
            <v>0</v>
          </cell>
          <cell r="AF104" t="str">
            <v/>
          </cell>
          <cell r="AG104" t="str">
            <v>U17Mixed</v>
          </cell>
        </row>
        <row r="105">
          <cell r="AE105">
            <v>0</v>
          </cell>
          <cell r="AF105" t="str">
            <v/>
          </cell>
          <cell r="AG105" t="str">
            <v>U17Mixed</v>
          </cell>
        </row>
        <row r="106">
          <cell r="AE106">
            <v>0</v>
          </cell>
          <cell r="AF106" t="str">
            <v/>
          </cell>
          <cell r="AG106" t="str">
            <v>U17Mixed</v>
          </cell>
        </row>
        <row r="107">
          <cell r="AE107">
            <v>0</v>
          </cell>
          <cell r="AF107" t="str">
            <v/>
          </cell>
          <cell r="AG107" t="str">
            <v>U17Mixed</v>
          </cell>
        </row>
        <row r="108">
          <cell r="AE108">
            <v>0</v>
          </cell>
          <cell r="AF108" t="str">
            <v/>
          </cell>
          <cell r="AG108" t="str">
            <v>U17Mixed</v>
          </cell>
        </row>
        <row r="109">
          <cell r="AE109">
            <v>0</v>
          </cell>
          <cell r="AF109" t="str">
            <v/>
          </cell>
          <cell r="AG109" t="str">
            <v>U17Mixed</v>
          </cell>
        </row>
        <row r="110">
          <cell r="AE110">
            <v>0</v>
          </cell>
          <cell r="AF110" t="str">
            <v/>
          </cell>
          <cell r="AG110" t="str">
            <v>U17Mixed</v>
          </cell>
        </row>
        <row r="111">
          <cell r="AE111">
            <v>0</v>
          </cell>
          <cell r="AF111" t="str">
            <v/>
          </cell>
          <cell r="AG111" t="str">
            <v>U17Mixed</v>
          </cell>
        </row>
        <row r="112">
          <cell r="AE112">
            <v>0</v>
          </cell>
          <cell r="AF112" t="str">
            <v/>
          </cell>
          <cell r="AG112" t="str">
            <v>U17Mixed</v>
          </cell>
        </row>
        <row r="113">
          <cell r="AE113">
            <v>0</v>
          </cell>
          <cell r="AF113" t="str">
            <v/>
          </cell>
          <cell r="AG113" t="str">
            <v>U17Mixed</v>
          </cell>
        </row>
        <row r="114">
          <cell r="AE114">
            <v>0</v>
          </cell>
          <cell r="AF114" t="str">
            <v/>
          </cell>
          <cell r="AG114" t="str">
            <v>U17Mixed</v>
          </cell>
        </row>
        <row r="115">
          <cell r="AE115">
            <v>0</v>
          </cell>
          <cell r="AF115" t="str">
            <v/>
          </cell>
          <cell r="AG115" t="str">
            <v>U17Mixed</v>
          </cell>
        </row>
        <row r="116">
          <cell r="AE116">
            <v>0</v>
          </cell>
          <cell r="AF116" t="str">
            <v/>
          </cell>
          <cell r="AG116" t="str">
            <v>U17Mixed</v>
          </cell>
        </row>
        <row r="117">
          <cell r="AE117">
            <v>0</v>
          </cell>
          <cell r="AF117" t="str">
            <v/>
          </cell>
          <cell r="AG117" t="str">
            <v>U17Mixed</v>
          </cell>
        </row>
        <row r="118">
          <cell r="AE118">
            <v>0</v>
          </cell>
          <cell r="AF118" t="str">
            <v/>
          </cell>
          <cell r="AG118" t="str">
            <v>U17Mixed</v>
          </cell>
        </row>
        <row r="119">
          <cell r="AE119">
            <v>0</v>
          </cell>
          <cell r="AF119" t="str">
            <v/>
          </cell>
          <cell r="AG119" t="str">
            <v>U17Mixed</v>
          </cell>
        </row>
        <row r="120">
          <cell r="AE120">
            <v>0</v>
          </cell>
          <cell r="AF120" t="str">
            <v/>
          </cell>
          <cell r="AG120" t="str">
            <v>U17Mixed</v>
          </cell>
        </row>
        <row r="121">
          <cell r="AE121">
            <v>0</v>
          </cell>
          <cell r="AF121" t="str">
            <v/>
          </cell>
          <cell r="AG121" t="str">
            <v>U17Mixed</v>
          </cell>
        </row>
        <row r="122">
          <cell r="AE122">
            <v>0</v>
          </cell>
          <cell r="AF122" t="str">
            <v/>
          </cell>
          <cell r="AG122" t="str">
            <v>U17Mixed</v>
          </cell>
        </row>
        <row r="123">
          <cell r="AE123">
            <v>0</v>
          </cell>
          <cell r="AF123" t="str">
            <v/>
          </cell>
          <cell r="AG123" t="str">
            <v>U17Mixed</v>
          </cell>
        </row>
        <row r="124">
          <cell r="AE124">
            <v>0</v>
          </cell>
          <cell r="AF124" t="str">
            <v/>
          </cell>
          <cell r="AG124" t="str">
            <v>U17Mixed</v>
          </cell>
        </row>
        <row r="125">
          <cell r="AE125">
            <v>0</v>
          </cell>
          <cell r="AF125" t="str">
            <v/>
          </cell>
          <cell r="AG125" t="str">
            <v>U17Mixed</v>
          </cell>
        </row>
        <row r="126">
          <cell r="AE126">
            <v>0</v>
          </cell>
          <cell r="AF126" t="str">
            <v/>
          </cell>
          <cell r="AG126" t="str">
            <v>U17Mixed</v>
          </cell>
        </row>
        <row r="127">
          <cell r="AE127">
            <v>0</v>
          </cell>
          <cell r="AF127" t="str">
            <v/>
          </cell>
          <cell r="AG127" t="str">
            <v>U17Mixed</v>
          </cell>
        </row>
        <row r="128">
          <cell r="AE128">
            <v>0</v>
          </cell>
          <cell r="AF128" t="str">
            <v/>
          </cell>
          <cell r="AG128" t="str">
            <v>U17Mixed</v>
          </cell>
        </row>
        <row r="129">
          <cell r="AE129">
            <v>0</v>
          </cell>
          <cell r="AF129" t="str">
            <v/>
          </cell>
          <cell r="AG129" t="str">
            <v>U17Mixed</v>
          </cell>
        </row>
        <row r="130">
          <cell r="AE130">
            <v>0</v>
          </cell>
          <cell r="AF130" t="str">
            <v/>
          </cell>
          <cell r="AG130" t="str">
            <v>U17Mixed</v>
          </cell>
        </row>
        <row r="131">
          <cell r="AE131">
            <v>0</v>
          </cell>
          <cell r="AF131" t="str">
            <v/>
          </cell>
          <cell r="AG131" t="str">
            <v>U17Mixed</v>
          </cell>
        </row>
        <row r="132">
          <cell r="AE132">
            <v>0</v>
          </cell>
          <cell r="AF132" t="str">
            <v/>
          </cell>
          <cell r="AG132" t="str">
            <v>U17Mixed</v>
          </cell>
        </row>
        <row r="133">
          <cell r="AE133">
            <v>0</v>
          </cell>
          <cell r="AF133" t="str">
            <v/>
          </cell>
          <cell r="AG133" t="str">
            <v>U17Mixed</v>
          </cell>
        </row>
        <row r="134">
          <cell r="AE134">
            <v>0</v>
          </cell>
          <cell r="AF134" t="str">
            <v/>
          </cell>
          <cell r="AG134" t="str">
            <v>U17Mixed</v>
          </cell>
        </row>
        <row r="135">
          <cell r="AE135">
            <v>0</v>
          </cell>
          <cell r="AF135" t="str">
            <v/>
          </cell>
          <cell r="AG135" t="str">
            <v>U17Mixed</v>
          </cell>
        </row>
        <row r="136">
          <cell r="AE136">
            <v>0</v>
          </cell>
          <cell r="AF136" t="str">
            <v/>
          </cell>
          <cell r="AG136" t="str">
            <v>U17Mixed</v>
          </cell>
        </row>
        <row r="137">
          <cell r="AE137">
            <v>0</v>
          </cell>
          <cell r="AF137" t="str">
            <v/>
          </cell>
          <cell r="AG137" t="str">
            <v>U17Mixed</v>
          </cell>
        </row>
        <row r="138">
          <cell r="AE138">
            <v>0</v>
          </cell>
          <cell r="AF138" t="str">
            <v/>
          </cell>
          <cell r="AG138" t="str">
            <v>U17Mixed</v>
          </cell>
        </row>
        <row r="139">
          <cell r="AE139">
            <v>0</v>
          </cell>
          <cell r="AF139" t="str">
            <v/>
          </cell>
          <cell r="AG139" t="str">
            <v>U17Mixed</v>
          </cell>
        </row>
        <row r="140">
          <cell r="AE140">
            <v>0</v>
          </cell>
          <cell r="AF140" t="str">
            <v/>
          </cell>
          <cell r="AG140" t="str">
            <v>U17Mixed</v>
          </cell>
        </row>
        <row r="141">
          <cell r="AE141">
            <v>0</v>
          </cell>
          <cell r="AF141" t="str">
            <v/>
          </cell>
          <cell r="AG141" t="str">
            <v>U17Mixed</v>
          </cell>
        </row>
        <row r="142">
          <cell r="AE142">
            <v>0</v>
          </cell>
          <cell r="AF142" t="str">
            <v/>
          </cell>
          <cell r="AG142" t="str">
            <v>U17Mixed</v>
          </cell>
        </row>
        <row r="143">
          <cell r="AE143">
            <v>0</v>
          </cell>
          <cell r="AF143" t="str">
            <v/>
          </cell>
          <cell r="AG143" t="str">
            <v>U17Mixed</v>
          </cell>
        </row>
        <row r="144">
          <cell r="AE144">
            <v>0</v>
          </cell>
          <cell r="AF144" t="str">
            <v/>
          </cell>
          <cell r="AG144" t="str">
            <v>U17Mixed</v>
          </cell>
        </row>
        <row r="145">
          <cell r="AE145">
            <v>0</v>
          </cell>
          <cell r="AF145" t="str">
            <v/>
          </cell>
          <cell r="AG145" t="str">
            <v>U17Mixed</v>
          </cell>
        </row>
        <row r="146">
          <cell r="AE146" t="str">
            <v>Lucas Gamp</v>
          </cell>
          <cell r="AF146" t="str">
            <v>Lucas Gamp</v>
          </cell>
          <cell r="AG146" t="str">
            <v>U17Mixed</v>
          </cell>
        </row>
        <row r="147">
          <cell r="AE147" t="str">
            <v/>
          </cell>
          <cell r="AF147" t="str">
            <v/>
          </cell>
          <cell r="AG147" t="str">
            <v>U17Mixed</v>
          </cell>
        </row>
        <row r="148">
          <cell r="AE148" t="str">
            <v/>
          </cell>
          <cell r="AF148" t="str">
            <v/>
          </cell>
          <cell r="AG148" t="str">
            <v>U17Men2</v>
          </cell>
        </row>
        <row r="149">
          <cell r="AE149" t="str">
            <v/>
          </cell>
          <cell r="AF149" t="str">
            <v/>
          </cell>
          <cell r="AG149" t="str">
            <v>U17MenClub</v>
          </cell>
        </row>
        <row r="150">
          <cell r="AE150" t="str">
            <v>Graham Schiebel</v>
          </cell>
          <cell r="AF150" t="str">
            <v>Graham Schiebel</v>
          </cell>
          <cell r="AG150" t="str">
            <v>U17Men</v>
          </cell>
        </row>
        <row r="151">
          <cell r="AE151" t="str">
            <v>Austin Beever</v>
          </cell>
          <cell r="AF151" t="str">
            <v>Austin Beever</v>
          </cell>
          <cell r="AG151" t="str">
            <v>U17Men</v>
          </cell>
        </row>
        <row r="152">
          <cell r="AE152" t="str">
            <v/>
          </cell>
          <cell r="AF152" t="str">
            <v/>
          </cell>
          <cell r="AG152" t="str">
            <v>U17Men</v>
          </cell>
        </row>
        <row r="153">
          <cell r="AE153" t="str">
            <v/>
          </cell>
          <cell r="AF153" t="str">
            <v/>
          </cell>
          <cell r="AG153" t="str">
            <v>U17Men</v>
          </cell>
        </row>
        <row r="154">
          <cell r="AE154" t="str">
            <v/>
          </cell>
          <cell r="AF154" t="str">
            <v/>
          </cell>
          <cell r="AG154" t="str">
            <v>U17Men</v>
          </cell>
        </row>
        <row r="155">
          <cell r="AE155" t="str">
            <v/>
          </cell>
          <cell r="AF155" t="str">
            <v/>
          </cell>
          <cell r="AG155" t="str">
            <v>U17Men</v>
          </cell>
        </row>
        <row r="156">
          <cell r="AE156" t="str">
            <v/>
          </cell>
          <cell r="AF156" t="str">
            <v/>
          </cell>
          <cell r="AG156" t="str">
            <v>U17Men</v>
          </cell>
        </row>
        <row r="157">
          <cell r="AE157" t="str">
            <v/>
          </cell>
          <cell r="AF157" t="str">
            <v/>
          </cell>
          <cell r="AG157" t="str">
            <v>U17Men</v>
          </cell>
        </row>
        <row r="158">
          <cell r="AE158" t="str">
            <v/>
          </cell>
          <cell r="AF158" t="str">
            <v/>
          </cell>
          <cell r="AG158" t="str">
            <v>U17Men</v>
          </cell>
        </row>
        <row r="159">
          <cell r="AE159" t="str">
            <v/>
          </cell>
          <cell r="AF159" t="str">
            <v/>
          </cell>
          <cell r="AG159" t="str">
            <v>U17Men</v>
          </cell>
        </row>
        <row r="160">
          <cell r="AE160" t="str">
            <v/>
          </cell>
          <cell r="AF160" t="str">
            <v/>
          </cell>
          <cell r="AG160" t="str">
            <v>U17Men</v>
          </cell>
        </row>
        <row r="161">
          <cell r="AE161" t="str">
            <v/>
          </cell>
          <cell r="AF161" t="str">
            <v/>
          </cell>
          <cell r="AG161" t="str">
            <v>U17Men</v>
          </cell>
        </row>
        <row r="162">
          <cell r="AE162" t="str">
            <v/>
          </cell>
          <cell r="AF162" t="str">
            <v/>
          </cell>
          <cell r="AG162" t="str">
            <v>U17Men</v>
          </cell>
        </row>
        <row r="163">
          <cell r="AE163" t="str">
            <v/>
          </cell>
          <cell r="AF163" t="str">
            <v/>
          </cell>
          <cell r="AG163" t="str">
            <v>U17Men</v>
          </cell>
        </row>
        <row r="164">
          <cell r="AE164" t="str">
            <v/>
          </cell>
          <cell r="AF164" t="str">
            <v/>
          </cell>
          <cell r="AG164" t="str">
            <v>U17Men</v>
          </cell>
        </row>
        <row r="165">
          <cell r="AE165" t="str">
            <v/>
          </cell>
          <cell r="AF165" t="str">
            <v/>
          </cell>
          <cell r="AG165" t="str">
            <v>U17Men</v>
          </cell>
        </row>
        <row r="166">
          <cell r="AE166" t="str">
            <v/>
          </cell>
          <cell r="AF166" t="str">
            <v/>
          </cell>
          <cell r="AG166" t="str">
            <v>U17Men</v>
          </cell>
        </row>
        <row r="167">
          <cell r="AE167" t="str">
            <v/>
          </cell>
          <cell r="AF167" t="str">
            <v/>
          </cell>
          <cell r="AG167" t="str">
            <v>U17Men</v>
          </cell>
        </row>
        <row r="168">
          <cell r="AE168" t="str">
            <v/>
          </cell>
          <cell r="AF168" t="str">
            <v/>
          </cell>
          <cell r="AG168" t="str">
            <v>U17Men</v>
          </cell>
        </row>
        <row r="169">
          <cell r="AE169" t="str">
            <v/>
          </cell>
          <cell r="AF169" t="str">
            <v/>
          </cell>
          <cell r="AG169" t="str">
            <v>U17Men</v>
          </cell>
        </row>
        <row r="170">
          <cell r="AE170" t="str">
            <v/>
          </cell>
          <cell r="AF170" t="str">
            <v/>
          </cell>
          <cell r="AG170" t="str">
            <v>U17Men</v>
          </cell>
        </row>
        <row r="171">
          <cell r="AE171" t="str">
            <v/>
          </cell>
          <cell r="AF171" t="str">
            <v/>
          </cell>
          <cell r="AG171" t="str">
            <v>U17Men</v>
          </cell>
        </row>
        <row r="172">
          <cell r="AE172" t="str">
            <v/>
          </cell>
          <cell r="AF172" t="str">
            <v/>
          </cell>
          <cell r="AG172" t="str">
            <v>U17Men</v>
          </cell>
        </row>
        <row r="173">
          <cell r="AE173" t="str">
            <v/>
          </cell>
          <cell r="AF173" t="str">
            <v/>
          </cell>
          <cell r="AG173" t="str">
            <v>U17Men</v>
          </cell>
        </row>
        <row r="174">
          <cell r="AE174" t="str">
            <v/>
          </cell>
          <cell r="AF174" t="str">
            <v/>
          </cell>
          <cell r="AG174" t="str">
            <v>U17Men</v>
          </cell>
        </row>
        <row r="175">
          <cell r="AE175" t="str">
            <v/>
          </cell>
          <cell r="AF175" t="str">
            <v/>
          </cell>
          <cell r="AG175" t="str">
            <v>U17Men</v>
          </cell>
        </row>
        <row r="176">
          <cell r="AE176" t="str">
            <v/>
          </cell>
          <cell r="AF176" t="str">
            <v/>
          </cell>
          <cell r="AG176" t="str">
            <v>U17Men</v>
          </cell>
        </row>
        <row r="177">
          <cell r="AE177" t="str">
            <v/>
          </cell>
          <cell r="AF177" t="str">
            <v/>
          </cell>
          <cell r="AG177" t="str">
            <v>U17Men</v>
          </cell>
        </row>
        <row r="178">
          <cell r="AE178" t="str">
            <v/>
          </cell>
          <cell r="AF178" t="str">
            <v/>
          </cell>
          <cell r="AG178" t="str">
            <v>U17Men</v>
          </cell>
        </row>
        <row r="179">
          <cell r="AE179" t="str">
            <v/>
          </cell>
          <cell r="AF179" t="str">
            <v/>
          </cell>
          <cell r="AG179" t="str">
            <v>U17Men</v>
          </cell>
        </row>
        <row r="180">
          <cell r="AE180" t="str">
            <v/>
          </cell>
          <cell r="AF180" t="str">
            <v/>
          </cell>
          <cell r="AG180" t="str">
            <v>U17Men</v>
          </cell>
        </row>
        <row r="181">
          <cell r="AE181" t="str">
            <v/>
          </cell>
          <cell r="AF181" t="str">
            <v/>
          </cell>
          <cell r="AG181" t="str">
            <v>U17Men</v>
          </cell>
        </row>
        <row r="182">
          <cell r="AE182" t="str">
            <v/>
          </cell>
          <cell r="AF182" t="str">
            <v/>
          </cell>
          <cell r="AG182" t="str">
            <v>U17Men</v>
          </cell>
        </row>
        <row r="183">
          <cell r="AE183" t="str">
            <v/>
          </cell>
          <cell r="AF183" t="str">
            <v/>
          </cell>
          <cell r="AG183" t="str">
            <v>U17Men</v>
          </cell>
        </row>
        <row r="184">
          <cell r="AE184" t="str">
            <v/>
          </cell>
          <cell r="AF184" t="str">
            <v/>
          </cell>
          <cell r="AG184" t="str">
            <v>U17Men</v>
          </cell>
        </row>
        <row r="185">
          <cell r="AE185" t="str">
            <v/>
          </cell>
          <cell r="AF185" t="str">
            <v/>
          </cell>
          <cell r="AG185" t="str">
            <v>U17Men</v>
          </cell>
        </row>
        <row r="186">
          <cell r="AE186" t="str">
            <v/>
          </cell>
          <cell r="AF186" t="str">
            <v/>
          </cell>
          <cell r="AG186" t="str">
            <v>U17Men</v>
          </cell>
        </row>
        <row r="187">
          <cell r="AE187" t="str">
            <v/>
          </cell>
          <cell r="AF187" t="str">
            <v/>
          </cell>
          <cell r="AG187" t="str">
            <v>U17Men</v>
          </cell>
        </row>
        <row r="188">
          <cell r="AE188" t="str">
            <v/>
          </cell>
          <cell r="AF188" t="str">
            <v/>
          </cell>
          <cell r="AG188" t="str">
            <v>U17Men</v>
          </cell>
        </row>
        <row r="189">
          <cell r="AE189" t="str">
            <v/>
          </cell>
          <cell r="AF189" t="str">
            <v/>
          </cell>
          <cell r="AG189" t="str">
            <v>U17Men</v>
          </cell>
        </row>
        <row r="190">
          <cell r="AE190" t="str">
            <v/>
          </cell>
          <cell r="AF190" t="str">
            <v/>
          </cell>
          <cell r="AG190" t="str">
            <v>U17Men</v>
          </cell>
        </row>
        <row r="191">
          <cell r="AE191" t="str">
            <v/>
          </cell>
          <cell r="AF191" t="str">
            <v/>
          </cell>
          <cell r="AG191" t="str">
            <v>U17Men</v>
          </cell>
        </row>
        <row r="192">
          <cell r="AE192" t="str">
            <v/>
          </cell>
          <cell r="AF192" t="str">
            <v/>
          </cell>
          <cell r="AG192" t="str">
            <v>U17Men</v>
          </cell>
        </row>
        <row r="193">
          <cell r="AE193" t="str">
            <v/>
          </cell>
          <cell r="AF193" t="str">
            <v/>
          </cell>
          <cell r="AG193" t="str">
            <v>U17Men</v>
          </cell>
        </row>
        <row r="194">
          <cell r="AE194" t="str">
            <v/>
          </cell>
          <cell r="AF194" t="str">
            <v/>
          </cell>
          <cell r="AG194" t="str">
            <v>U17Men</v>
          </cell>
        </row>
        <row r="195">
          <cell r="AE195" t="str">
            <v/>
          </cell>
          <cell r="AF195" t="str">
            <v/>
          </cell>
          <cell r="AG195" t="str">
            <v>U17Men</v>
          </cell>
        </row>
        <row r="196">
          <cell r="AE196" t="str">
            <v/>
          </cell>
          <cell r="AF196" t="str">
            <v/>
          </cell>
          <cell r="AG196" t="str">
            <v>U17Men</v>
          </cell>
        </row>
        <row r="197">
          <cell r="AE197" t="str">
            <v/>
          </cell>
          <cell r="AF197" t="str">
            <v/>
          </cell>
          <cell r="AG197" t="str">
            <v>U17Men</v>
          </cell>
        </row>
        <row r="198">
          <cell r="AE198" t="str">
            <v/>
          </cell>
          <cell r="AF198" t="str">
            <v/>
          </cell>
          <cell r="AG198" t="str">
            <v>U17Men</v>
          </cell>
        </row>
        <row r="199">
          <cell r="AE199" t="str">
            <v/>
          </cell>
          <cell r="AF199" t="str">
            <v/>
          </cell>
          <cell r="AG199" t="str">
            <v>U17Men</v>
          </cell>
        </row>
        <row r="200">
          <cell r="AE200" t="str">
            <v/>
          </cell>
          <cell r="AF200" t="str">
            <v/>
          </cell>
          <cell r="AG200" t="str">
            <v>U17Men</v>
          </cell>
        </row>
        <row r="201">
          <cell r="AE201" t="str">
            <v/>
          </cell>
          <cell r="AF201" t="str">
            <v/>
          </cell>
          <cell r="AG201" t="str">
            <v>U17Men</v>
          </cell>
        </row>
        <row r="202">
          <cell r="AE202" t="str">
            <v/>
          </cell>
          <cell r="AF202" t="str">
            <v/>
          </cell>
          <cell r="AG202" t="str">
            <v>U17Men</v>
          </cell>
        </row>
        <row r="203">
          <cell r="AE203" t="str">
            <v/>
          </cell>
          <cell r="AF203" t="str">
            <v/>
          </cell>
          <cell r="AG203" t="str">
            <v>U17Men</v>
          </cell>
        </row>
        <row r="204">
          <cell r="AE204" t="str">
            <v/>
          </cell>
          <cell r="AF204" t="str">
            <v/>
          </cell>
          <cell r="AG204" t="str">
            <v>U17Men</v>
          </cell>
        </row>
        <row r="205">
          <cell r="AE205" t="str">
            <v/>
          </cell>
          <cell r="AF205" t="str">
            <v/>
          </cell>
          <cell r="AG205" t="str">
            <v>U17Men</v>
          </cell>
        </row>
        <row r="206">
          <cell r="AE206" t="str">
            <v/>
          </cell>
          <cell r="AF206" t="str">
            <v/>
          </cell>
          <cell r="AG206" t="str">
            <v>U17Men</v>
          </cell>
        </row>
        <row r="207">
          <cell r="AE207" t="str">
            <v/>
          </cell>
          <cell r="AF207" t="str">
            <v/>
          </cell>
          <cell r="AG207" t="str">
            <v>U17Men</v>
          </cell>
        </row>
        <row r="208">
          <cell r="AE208" t="str">
            <v/>
          </cell>
          <cell r="AF208" t="str">
            <v/>
          </cell>
          <cell r="AG208" t="str">
            <v>U17Men</v>
          </cell>
        </row>
        <row r="209">
          <cell r="AE209" t="str">
            <v/>
          </cell>
          <cell r="AF209" t="str">
            <v/>
          </cell>
          <cell r="AG209" t="str">
            <v>U17Men</v>
          </cell>
        </row>
        <row r="210">
          <cell r="AE210" t="str">
            <v/>
          </cell>
          <cell r="AF210" t="str">
            <v/>
          </cell>
          <cell r="AG210" t="str">
            <v>U17Men</v>
          </cell>
        </row>
        <row r="211">
          <cell r="AE211" t="str">
            <v/>
          </cell>
          <cell r="AF211" t="str">
            <v/>
          </cell>
          <cell r="AG211" t="str">
            <v>U17Men</v>
          </cell>
        </row>
        <row r="212">
          <cell r="AE212" t="str">
            <v/>
          </cell>
          <cell r="AF212" t="str">
            <v/>
          </cell>
          <cell r="AG212" t="str">
            <v>U17Men</v>
          </cell>
        </row>
        <row r="213">
          <cell r="AE213" t="str">
            <v/>
          </cell>
          <cell r="AF213" t="str">
            <v/>
          </cell>
          <cell r="AG213" t="str">
            <v>U17Men</v>
          </cell>
        </row>
        <row r="214">
          <cell r="AE214" t="str">
            <v/>
          </cell>
          <cell r="AF214" t="str">
            <v/>
          </cell>
          <cell r="AG214" t="str">
            <v>U17Men</v>
          </cell>
        </row>
        <row r="215">
          <cell r="AE215" t="str">
            <v/>
          </cell>
          <cell r="AF215" t="str">
            <v/>
          </cell>
          <cell r="AG215" t="str">
            <v>U17Men</v>
          </cell>
        </row>
        <row r="216">
          <cell r="AE216" t="str">
            <v/>
          </cell>
          <cell r="AF216" t="str">
            <v/>
          </cell>
          <cell r="AG216" t="str">
            <v>U17Men</v>
          </cell>
        </row>
        <row r="217">
          <cell r="AE217" t="str">
            <v/>
          </cell>
          <cell r="AF217" t="str">
            <v/>
          </cell>
          <cell r="AG217" t="str">
            <v>U17Men</v>
          </cell>
        </row>
        <row r="218">
          <cell r="AE218" t="str">
            <v/>
          </cell>
          <cell r="AF218" t="str">
            <v/>
          </cell>
          <cell r="AG218" t="str">
            <v>U17Men</v>
          </cell>
        </row>
        <row r="219">
          <cell r="AE219" t="str">
            <v/>
          </cell>
          <cell r="AF219" t="str">
            <v/>
          </cell>
          <cell r="AG219" t="str">
            <v>U17Men</v>
          </cell>
        </row>
        <row r="220">
          <cell r="AE220" t="str">
            <v/>
          </cell>
          <cell r="AF220" t="str">
            <v/>
          </cell>
          <cell r="AG220" t="str">
            <v>U17Men</v>
          </cell>
        </row>
        <row r="221">
          <cell r="AE221" t="str">
            <v/>
          </cell>
          <cell r="AF221" t="str">
            <v/>
          </cell>
          <cell r="AG221" t="str">
            <v>U17Men</v>
          </cell>
        </row>
        <row r="222">
          <cell r="AE222" t="str">
            <v/>
          </cell>
          <cell r="AF222" t="str">
            <v/>
          </cell>
          <cell r="AG222" t="str">
            <v>U17Men</v>
          </cell>
        </row>
        <row r="223">
          <cell r="AE223" t="str">
            <v/>
          </cell>
          <cell r="AF223" t="str">
            <v/>
          </cell>
          <cell r="AG223" t="str">
            <v>U17Men</v>
          </cell>
        </row>
        <row r="224">
          <cell r="AE224" t="str">
            <v/>
          </cell>
          <cell r="AF224" t="str">
            <v/>
          </cell>
          <cell r="AG224" t="str">
            <v>U17Men</v>
          </cell>
        </row>
        <row r="225">
          <cell r="AE225" t="str">
            <v/>
          </cell>
          <cell r="AF225" t="str">
            <v/>
          </cell>
          <cell r="AG225" t="str">
            <v>U17Men</v>
          </cell>
        </row>
        <row r="226">
          <cell r="AE226" t="str">
            <v/>
          </cell>
          <cell r="AF226" t="str">
            <v/>
          </cell>
          <cell r="AG226" t="str">
            <v>U17Men</v>
          </cell>
        </row>
        <row r="227">
          <cell r="AE227" t="str">
            <v/>
          </cell>
          <cell r="AF227" t="str">
            <v/>
          </cell>
          <cell r="AG227" t="str">
            <v>U17Men</v>
          </cell>
        </row>
        <row r="228">
          <cell r="AE228" t="str">
            <v/>
          </cell>
          <cell r="AF228" t="str">
            <v/>
          </cell>
          <cell r="AG228" t="str">
            <v>U17Men</v>
          </cell>
        </row>
        <row r="229">
          <cell r="AE229" t="str">
            <v/>
          </cell>
          <cell r="AF229" t="str">
            <v/>
          </cell>
          <cell r="AG229" t="str">
            <v>U17Men</v>
          </cell>
        </row>
        <row r="230">
          <cell r="AE230" t="str">
            <v/>
          </cell>
          <cell r="AF230" t="str">
            <v/>
          </cell>
          <cell r="AG230" t="str">
            <v>U17Men</v>
          </cell>
        </row>
        <row r="231">
          <cell r="AE231" t="str">
            <v/>
          </cell>
          <cell r="AF231" t="str">
            <v/>
          </cell>
          <cell r="AG231" t="str">
            <v>U17Men</v>
          </cell>
        </row>
        <row r="232">
          <cell r="AE232" t="str">
            <v/>
          </cell>
          <cell r="AF232" t="str">
            <v/>
          </cell>
          <cell r="AG232" t="str">
            <v>U17Men</v>
          </cell>
        </row>
        <row r="233">
          <cell r="AE233" t="str">
            <v/>
          </cell>
          <cell r="AF233" t="str">
            <v/>
          </cell>
          <cell r="AG233" t="str">
            <v>U17Men</v>
          </cell>
        </row>
        <row r="234">
          <cell r="AE234" t="str">
            <v/>
          </cell>
          <cell r="AF234" t="str">
            <v/>
          </cell>
          <cell r="AG234" t="str">
            <v>U17Men</v>
          </cell>
        </row>
        <row r="235">
          <cell r="AE235" t="str">
            <v/>
          </cell>
          <cell r="AF235" t="str">
            <v/>
          </cell>
          <cell r="AG235" t="str">
            <v>U17Men</v>
          </cell>
        </row>
        <row r="236">
          <cell r="AE236" t="str">
            <v/>
          </cell>
          <cell r="AF236" t="str">
            <v/>
          </cell>
          <cell r="AG236" t="str">
            <v>U17Men</v>
          </cell>
        </row>
        <row r="237">
          <cell r="AE237" t="str">
            <v/>
          </cell>
          <cell r="AF237" t="str">
            <v/>
          </cell>
          <cell r="AG237" t="str">
            <v>U17Men</v>
          </cell>
        </row>
        <row r="238">
          <cell r="AE238" t="str">
            <v/>
          </cell>
          <cell r="AF238" t="str">
            <v/>
          </cell>
          <cell r="AG238" t="str">
            <v>U17Men</v>
          </cell>
        </row>
        <row r="239">
          <cell r="AE239" t="str">
            <v/>
          </cell>
          <cell r="AF239" t="str">
            <v/>
          </cell>
          <cell r="AG239" t="str">
            <v>U17Men</v>
          </cell>
        </row>
        <row r="240">
          <cell r="AE240" t="str">
            <v/>
          </cell>
          <cell r="AF240" t="str">
            <v/>
          </cell>
          <cell r="AG240" t="str">
            <v>U17Men</v>
          </cell>
        </row>
        <row r="241">
          <cell r="AE241" t="str">
            <v/>
          </cell>
          <cell r="AF241" t="str">
            <v/>
          </cell>
          <cell r="AG241" t="str">
            <v>U17Men</v>
          </cell>
        </row>
        <row r="242">
          <cell r="AE242" t="str">
            <v/>
          </cell>
          <cell r="AF242" t="str">
            <v/>
          </cell>
          <cell r="AG242" t="str">
            <v>U17Men</v>
          </cell>
        </row>
        <row r="243">
          <cell r="AE243" t="str">
            <v/>
          </cell>
          <cell r="AF243" t="str">
            <v/>
          </cell>
          <cell r="AG243" t="str">
            <v>U17Men</v>
          </cell>
        </row>
        <row r="244">
          <cell r="AE244" t="str">
            <v/>
          </cell>
          <cell r="AF244" t="str">
            <v/>
          </cell>
          <cell r="AG244" t="str">
            <v>U17Men</v>
          </cell>
        </row>
        <row r="245">
          <cell r="AE245" t="str">
            <v/>
          </cell>
          <cell r="AF245" t="str">
            <v/>
          </cell>
          <cell r="AG245" t="str">
            <v>U17Men</v>
          </cell>
        </row>
        <row r="246">
          <cell r="AE246" t="str">
            <v/>
          </cell>
          <cell r="AF246" t="str">
            <v/>
          </cell>
          <cell r="AG246" t="str">
            <v>U17Men</v>
          </cell>
        </row>
        <row r="247">
          <cell r="AE247" t="str">
            <v/>
          </cell>
          <cell r="AF247" t="str">
            <v/>
          </cell>
          <cell r="AG247" t="str">
            <v>U17Men</v>
          </cell>
        </row>
        <row r="248">
          <cell r="AE248" t="str">
            <v/>
          </cell>
          <cell r="AF248" t="str">
            <v/>
          </cell>
          <cell r="AG248" t="str">
            <v>U17Men</v>
          </cell>
        </row>
        <row r="249">
          <cell r="AE249" t="str">
            <v/>
          </cell>
          <cell r="AF249" t="str">
            <v/>
          </cell>
          <cell r="AG249" t="str">
            <v>U17Men</v>
          </cell>
        </row>
        <row r="250">
          <cell r="AE250" t="str">
            <v/>
          </cell>
          <cell r="AF250" t="str">
            <v/>
          </cell>
          <cell r="AG250" t="str">
            <v>U17Men</v>
          </cell>
        </row>
        <row r="251">
          <cell r="AE251" t="str">
            <v/>
          </cell>
          <cell r="AF251" t="str">
            <v/>
          </cell>
          <cell r="AG251" t="str">
            <v>U17Men</v>
          </cell>
        </row>
        <row r="252">
          <cell r="AE252" t="str">
            <v/>
          </cell>
          <cell r="AF252" t="str">
            <v/>
          </cell>
          <cell r="AG252" t="str">
            <v>U17Men</v>
          </cell>
        </row>
        <row r="253">
          <cell r="AE253" t="str">
            <v/>
          </cell>
          <cell r="AF253" t="str">
            <v/>
          </cell>
          <cell r="AG253" t="str">
            <v>U17Men</v>
          </cell>
        </row>
        <row r="254">
          <cell r="AE254" t="str">
            <v/>
          </cell>
          <cell r="AF254" t="str">
            <v/>
          </cell>
          <cell r="AG254" t="str">
            <v>U17Men</v>
          </cell>
        </row>
        <row r="255">
          <cell r="AE255" t="str">
            <v/>
          </cell>
          <cell r="AF255" t="str">
            <v/>
          </cell>
          <cell r="AG255" t="str">
            <v>U17Men</v>
          </cell>
        </row>
        <row r="256">
          <cell r="AE256" t="str">
            <v/>
          </cell>
          <cell r="AF256" t="str">
            <v/>
          </cell>
          <cell r="AG256" t="str">
            <v>U17Men</v>
          </cell>
        </row>
        <row r="257">
          <cell r="AE257" t="str">
            <v/>
          </cell>
          <cell r="AF257" t="str">
            <v/>
          </cell>
          <cell r="AG257" t="str">
            <v>U17Men</v>
          </cell>
        </row>
        <row r="258">
          <cell r="AE258" t="str">
            <v/>
          </cell>
          <cell r="AF258" t="str">
            <v/>
          </cell>
          <cell r="AG258" t="str">
            <v>U17Men</v>
          </cell>
        </row>
        <row r="259">
          <cell r="AE259" t="str">
            <v/>
          </cell>
          <cell r="AF259" t="str">
            <v/>
          </cell>
          <cell r="AG259" t="str">
            <v>U17Men</v>
          </cell>
        </row>
        <row r="260">
          <cell r="AE260" t="str">
            <v/>
          </cell>
          <cell r="AF260" t="str">
            <v/>
          </cell>
          <cell r="AG260" t="str">
            <v>U17Men</v>
          </cell>
        </row>
        <row r="261">
          <cell r="AE261" t="str">
            <v/>
          </cell>
          <cell r="AF261" t="str">
            <v/>
          </cell>
          <cell r="AG261" t="str">
            <v>U17Men</v>
          </cell>
        </row>
        <row r="262">
          <cell r="AE262" t="str">
            <v/>
          </cell>
          <cell r="AF262" t="str">
            <v/>
          </cell>
          <cell r="AG262" t="str">
            <v>U17Men</v>
          </cell>
        </row>
        <row r="263">
          <cell r="AE263" t="str">
            <v/>
          </cell>
          <cell r="AF263" t="str">
            <v/>
          </cell>
          <cell r="AG263" t="str">
            <v>U17Men</v>
          </cell>
        </row>
        <row r="264">
          <cell r="AE264" t="str">
            <v/>
          </cell>
          <cell r="AF264" t="str">
            <v/>
          </cell>
          <cell r="AG264" t="str">
            <v>U17Men</v>
          </cell>
        </row>
        <row r="265">
          <cell r="AE265" t="str">
            <v/>
          </cell>
          <cell r="AF265" t="str">
            <v/>
          </cell>
          <cell r="AG265" t="str">
            <v>U17Men</v>
          </cell>
        </row>
        <row r="266">
          <cell r="AE266" t="str">
            <v/>
          </cell>
          <cell r="AF266" t="str">
            <v/>
          </cell>
          <cell r="AG266" t="str">
            <v>U17Men</v>
          </cell>
        </row>
        <row r="267">
          <cell r="AE267" t="str">
            <v/>
          </cell>
          <cell r="AF267" t="str">
            <v/>
          </cell>
          <cell r="AG267" t="str">
            <v>U17Men</v>
          </cell>
        </row>
        <row r="268">
          <cell r="AE268" t="str">
            <v/>
          </cell>
          <cell r="AF268" t="str">
            <v/>
          </cell>
          <cell r="AG268" t="str">
            <v>U17Men</v>
          </cell>
        </row>
        <row r="269">
          <cell r="AE269" t="str">
            <v/>
          </cell>
          <cell r="AF269" t="str">
            <v/>
          </cell>
          <cell r="AG269" t="str">
            <v>U17Men</v>
          </cell>
        </row>
        <row r="270">
          <cell r="AE270" t="str">
            <v/>
          </cell>
          <cell r="AF270" t="str">
            <v/>
          </cell>
          <cell r="AG270" t="str">
            <v>U17Men</v>
          </cell>
        </row>
        <row r="271">
          <cell r="AE271" t="str">
            <v/>
          </cell>
          <cell r="AF271" t="str">
            <v/>
          </cell>
          <cell r="AG271" t="str">
            <v>U17Men</v>
          </cell>
        </row>
        <row r="272">
          <cell r="AE272" t="str">
            <v/>
          </cell>
          <cell r="AF272" t="str">
            <v/>
          </cell>
          <cell r="AG272" t="str">
            <v>U17Men</v>
          </cell>
        </row>
        <row r="273">
          <cell r="AE273" t="str">
            <v/>
          </cell>
          <cell r="AF273" t="str">
            <v/>
          </cell>
          <cell r="AG273" t="str">
            <v>U17Men</v>
          </cell>
        </row>
        <row r="274">
          <cell r="AE274" t="str">
            <v/>
          </cell>
          <cell r="AF274" t="str">
            <v/>
          </cell>
          <cell r="AG274" t="str">
            <v>U17Men</v>
          </cell>
        </row>
        <row r="275">
          <cell r="AE275" t="str">
            <v/>
          </cell>
          <cell r="AF275" t="str">
            <v/>
          </cell>
          <cell r="AG275" t="str">
            <v>U17Men</v>
          </cell>
        </row>
        <row r="276">
          <cell r="AE276" t="str">
            <v/>
          </cell>
          <cell r="AF276" t="str">
            <v/>
          </cell>
          <cell r="AG276" t="str">
            <v>U17Men</v>
          </cell>
        </row>
        <row r="277">
          <cell r="AE277" t="str">
            <v/>
          </cell>
          <cell r="AF277" t="str">
            <v/>
          </cell>
          <cell r="AG277" t="str">
            <v>U17Men</v>
          </cell>
        </row>
        <row r="278">
          <cell r="AE278" t="str">
            <v/>
          </cell>
          <cell r="AF278" t="str">
            <v/>
          </cell>
          <cell r="AG278" t="str">
            <v>U17Men</v>
          </cell>
        </row>
        <row r="279">
          <cell r="AE279" t="str">
            <v/>
          </cell>
          <cell r="AF279" t="str">
            <v/>
          </cell>
          <cell r="AG279" t="str">
            <v>U17Men</v>
          </cell>
        </row>
        <row r="280">
          <cell r="AE280" t="str">
            <v/>
          </cell>
          <cell r="AF280" t="str">
            <v/>
          </cell>
          <cell r="AG280" t="str">
            <v>U17Men</v>
          </cell>
        </row>
        <row r="281">
          <cell r="AE281" t="str">
            <v/>
          </cell>
          <cell r="AF281" t="str">
            <v/>
          </cell>
          <cell r="AG281" t="str">
            <v>U17Men</v>
          </cell>
        </row>
        <row r="282">
          <cell r="AE282" t="str">
            <v/>
          </cell>
          <cell r="AF282" t="str">
            <v/>
          </cell>
          <cell r="AG282" t="str">
            <v>U17Men</v>
          </cell>
        </row>
        <row r="283">
          <cell r="AE283" t="str">
            <v/>
          </cell>
          <cell r="AF283" t="str">
            <v/>
          </cell>
          <cell r="AG283" t="str">
            <v>U17Men</v>
          </cell>
        </row>
        <row r="284">
          <cell r="AE284" t="str">
            <v/>
          </cell>
          <cell r="AF284" t="str">
            <v/>
          </cell>
          <cell r="AG284" t="str">
            <v>U17Men</v>
          </cell>
        </row>
        <row r="285">
          <cell r="AE285" t="str">
            <v/>
          </cell>
          <cell r="AF285" t="str">
            <v/>
          </cell>
          <cell r="AG285" t="str">
            <v>U17Men</v>
          </cell>
        </row>
        <row r="286">
          <cell r="AE286" t="str">
            <v/>
          </cell>
          <cell r="AF286" t="str">
            <v/>
          </cell>
          <cell r="AG286" t="str">
            <v>U17Men</v>
          </cell>
        </row>
        <row r="287">
          <cell r="AE287" t="str">
            <v/>
          </cell>
          <cell r="AF287" t="str">
            <v/>
          </cell>
          <cell r="AG287" t="str">
            <v>U17Men</v>
          </cell>
        </row>
        <row r="288">
          <cell r="AE288" t="str">
            <v/>
          </cell>
          <cell r="AF288" t="str">
            <v/>
          </cell>
          <cell r="AG288" t="str">
            <v>U17Men</v>
          </cell>
        </row>
        <row r="289">
          <cell r="AE289" t="str">
            <v/>
          </cell>
          <cell r="AF289" t="str">
            <v/>
          </cell>
          <cell r="AG289" t="str">
            <v>U17Men</v>
          </cell>
        </row>
        <row r="290">
          <cell r="AE290" t="str">
            <v/>
          </cell>
          <cell r="AF290" t="str">
            <v/>
          </cell>
          <cell r="AG290" t="str">
            <v>U17Men</v>
          </cell>
        </row>
        <row r="291">
          <cell r="AE291" t="str">
            <v/>
          </cell>
          <cell r="AF291" t="str">
            <v/>
          </cell>
          <cell r="AG291" t="str">
            <v>OPENMixed3</v>
          </cell>
        </row>
        <row r="292">
          <cell r="AE292" t="str">
            <v/>
          </cell>
          <cell r="AF292" t="str">
            <v/>
          </cell>
          <cell r="AG292" t="str">
            <v>OPENMixedClub</v>
          </cell>
        </row>
        <row r="293">
          <cell r="AE293" t="str">
            <v/>
          </cell>
          <cell r="AF293" t="str">
            <v/>
          </cell>
          <cell r="AG293" t="str">
            <v>OPENMixed</v>
          </cell>
        </row>
        <row r="294">
          <cell r="AE294" t="str">
            <v/>
          </cell>
          <cell r="AF294" t="str">
            <v/>
          </cell>
          <cell r="AG294" t="str">
            <v>OPENMixed</v>
          </cell>
        </row>
        <row r="295">
          <cell r="AE295" t="str">
            <v/>
          </cell>
          <cell r="AF295" t="str">
            <v/>
          </cell>
          <cell r="AG295" t="str">
            <v>OPENMixed</v>
          </cell>
        </row>
        <row r="296">
          <cell r="AE296" t="str">
            <v/>
          </cell>
          <cell r="AF296" t="str">
            <v/>
          </cell>
          <cell r="AG296" t="str">
            <v>OPENMixed</v>
          </cell>
        </row>
        <row r="297">
          <cell r="AE297" t="str">
            <v/>
          </cell>
          <cell r="AF297" t="str">
            <v/>
          </cell>
          <cell r="AG297" t="str">
            <v>OPENMixed</v>
          </cell>
        </row>
        <row r="298">
          <cell r="AE298" t="str">
            <v/>
          </cell>
          <cell r="AF298" t="str">
            <v/>
          </cell>
          <cell r="AG298" t="str">
            <v>OPENMixed</v>
          </cell>
        </row>
        <row r="299">
          <cell r="AE299" t="str">
            <v/>
          </cell>
          <cell r="AF299" t="str">
            <v/>
          </cell>
          <cell r="AG299" t="str">
            <v>OPENMixed</v>
          </cell>
        </row>
        <row r="300">
          <cell r="AE300" t="str">
            <v/>
          </cell>
          <cell r="AF300" t="str">
            <v/>
          </cell>
          <cell r="AG300" t="str">
            <v>OPENMixed</v>
          </cell>
        </row>
        <row r="301">
          <cell r="AE301" t="str">
            <v/>
          </cell>
          <cell r="AF301" t="str">
            <v/>
          </cell>
          <cell r="AG301" t="str">
            <v>OPENMixed</v>
          </cell>
        </row>
        <row r="302">
          <cell r="AE302" t="str">
            <v/>
          </cell>
          <cell r="AF302" t="str">
            <v/>
          </cell>
          <cell r="AG302" t="str">
            <v>OPENMixed</v>
          </cell>
        </row>
        <row r="303">
          <cell r="AE303" t="str">
            <v/>
          </cell>
          <cell r="AF303" t="str">
            <v/>
          </cell>
          <cell r="AG303" t="str">
            <v>OPENMixed</v>
          </cell>
        </row>
        <row r="304">
          <cell r="AE304" t="str">
            <v/>
          </cell>
          <cell r="AF304" t="str">
            <v/>
          </cell>
          <cell r="AG304" t="str">
            <v>OPENMixed</v>
          </cell>
        </row>
        <row r="305">
          <cell r="AE305" t="str">
            <v/>
          </cell>
          <cell r="AF305" t="str">
            <v/>
          </cell>
          <cell r="AG305" t="str">
            <v>OPENMixed</v>
          </cell>
        </row>
        <row r="306">
          <cell r="AE306" t="str">
            <v/>
          </cell>
          <cell r="AF306" t="str">
            <v/>
          </cell>
          <cell r="AG306" t="str">
            <v>OPENMixed</v>
          </cell>
        </row>
        <row r="307">
          <cell r="AE307" t="str">
            <v/>
          </cell>
          <cell r="AF307" t="str">
            <v/>
          </cell>
          <cell r="AG307" t="str">
            <v>OPENMixed</v>
          </cell>
        </row>
        <row r="308">
          <cell r="AE308" t="str">
            <v/>
          </cell>
          <cell r="AF308" t="str">
            <v/>
          </cell>
          <cell r="AG308" t="str">
            <v>OPENMixed</v>
          </cell>
        </row>
        <row r="309">
          <cell r="AE309" t="str">
            <v/>
          </cell>
          <cell r="AF309" t="str">
            <v/>
          </cell>
          <cell r="AG309" t="str">
            <v>OPENMixed</v>
          </cell>
        </row>
        <row r="310">
          <cell r="AE310" t="str">
            <v/>
          </cell>
          <cell r="AF310" t="str">
            <v/>
          </cell>
          <cell r="AG310" t="str">
            <v>OPENMixed</v>
          </cell>
        </row>
        <row r="311">
          <cell r="AE311" t="str">
            <v/>
          </cell>
          <cell r="AF311" t="str">
            <v/>
          </cell>
          <cell r="AG311" t="str">
            <v>OPENMixed</v>
          </cell>
        </row>
        <row r="312">
          <cell r="AE312" t="str">
            <v/>
          </cell>
          <cell r="AF312" t="str">
            <v/>
          </cell>
          <cell r="AG312" t="str">
            <v>OPENMixed</v>
          </cell>
        </row>
        <row r="313">
          <cell r="AE313" t="str">
            <v/>
          </cell>
          <cell r="AF313" t="str">
            <v/>
          </cell>
          <cell r="AG313" t="str">
            <v>OPENMixed</v>
          </cell>
        </row>
        <row r="314">
          <cell r="AE314" t="str">
            <v/>
          </cell>
          <cell r="AF314" t="str">
            <v/>
          </cell>
          <cell r="AG314" t="str">
            <v>OPENMixed</v>
          </cell>
        </row>
        <row r="315">
          <cell r="AE315" t="str">
            <v/>
          </cell>
          <cell r="AF315" t="str">
            <v/>
          </cell>
          <cell r="AG315" t="str">
            <v>OPENMixed</v>
          </cell>
        </row>
        <row r="316">
          <cell r="AE316" t="str">
            <v/>
          </cell>
          <cell r="AF316" t="str">
            <v/>
          </cell>
          <cell r="AG316" t="str">
            <v>OPENMixed</v>
          </cell>
        </row>
        <row r="317">
          <cell r="AE317" t="str">
            <v/>
          </cell>
          <cell r="AF317" t="str">
            <v/>
          </cell>
          <cell r="AG317" t="str">
            <v>OPENMixed</v>
          </cell>
        </row>
        <row r="318">
          <cell r="AE318" t="str">
            <v/>
          </cell>
          <cell r="AF318" t="str">
            <v/>
          </cell>
          <cell r="AG318" t="str">
            <v>OPENMixed</v>
          </cell>
        </row>
        <row r="319">
          <cell r="AE319" t="str">
            <v/>
          </cell>
          <cell r="AF319" t="str">
            <v/>
          </cell>
          <cell r="AG319" t="str">
            <v>OPENMixed</v>
          </cell>
        </row>
        <row r="320">
          <cell r="AE320" t="str">
            <v/>
          </cell>
          <cell r="AF320" t="str">
            <v/>
          </cell>
          <cell r="AG320" t="str">
            <v>OPENMixed</v>
          </cell>
        </row>
        <row r="321">
          <cell r="AE321" t="str">
            <v/>
          </cell>
          <cell r="AF321" t="str">
            <v/>
          </cell>
          <cell r="AG321" t="str">
            <v>OPENMixed</v>
          </cell>
        </row>
        <row r="322">
          <cell r="AE322" t="str">
            <v/>
          </cell>
          <cell r="AF322" t="str">
            <v/>
          </cell>
          <cell r="AG322" t="str">
            <v>OPENMixed</v>
          </cell>
        </row>
        <row r="323">
          <cell r="AE323" t="str">
            <v/>
          </cell>
          <cell r="AF323" t="str">
            <v/>
          </cell>
          <cell r="AG323" t="str">
            <v>OPENMixed</v>
          </cell>
        </row>
        <row r="324">
          <cell r="AE324" t="str">
            <v/>
          </cell>
          <cell r="AF324" t="str">
            <v/>
          </cell>
          <cell r="AG324" t="str">
            <v>OPENMixed</v>
          </cell>
        </row>
        <row r="325">
          <cell r="AE325" t="str">
            <v/>
          </cell>
          <cell r="AF325" t="str">
            <v/>
          </cell>
          <cell r="AG325" t="str">
            <v>OPENMixed</v>
          </cell>
        </row>
        <row r="326">
          <cell r="AE326" t="str">
            <v/>
          </cell>
          <cell r="AF326" t="str">
            <v/>
          </cell>
          <cell r="AG326" t="str">
            <v>OPENMixed</v>
          </cell>
        </row>
        <row r="327">
          <cell r="AE327" t="str">
            <v/>
          </cell>
          <cell r="AF327" t="str">
            <v/>
          </cell>
          <cell r="AG327" t="str">
            <v>OPENMixed</v>
          </cell>
        </row>
        <row r="328">
          <cell r="AE328" t="str">
            <v/>
          </cell>
          <cell r="AF328" t="str">
            <v/>
          </cell>
          <cell r="AG328" t="str">
            <v>OPENMixed</v>
          </cell>
        </row>
        <row r="329">
          <cell r="AE329" t="str">
            <v/>
          </cell>
          <cell r="AF329" t="str">
            <v/>
          </cell>
          <cell r="AG329" t="str">
            <v>OPENMixed</v>
          </cell>
        </row>
        <row r="330">
          <cell r="AE330" t="str">
            <v/>
          </cell>
          <cell r="AF330" t="str">
            <v/>
          </cell>
          <cell r="AG330" t="str">
            <v>OPENMixed</v>
          </cell>
        </row>
        <row r="331">
          <cell r="AE331" t="str">
            <v/>
          </cell>
          <cell r="AF331" t="str">
            <v/>
          </cell>
          <cell r="AG331" t="str">
            <v>OPENMixed</v>
          </cell>
        </row>
        <row r="332">
          <cell r="AE332" t="str">
            <v/>
          </cell>
          <cell r="AF332" t="str">
            <v/>
          </cell>
          <cell r="AG332" t="str">
            <v>OPENMixed</v>
          </cell>
        </row>
        <row r="333">
          <cell r="AE333" t="str">
            <v/>
          </cell>
          <cell r="AF333" t="str">
            <v/>
          </cell>
          <cell r="AG333" t="str">
            <v>OPENMixed</v>
          </cell>
        </row>
        <row r="334">
          <cell r="AE334" t="str">
            <v/>
          </cell>
          <cell r="AF334" t="str">
            <v/>
          </cell>
          <cell r="AG334" t="str">
            <v>OPENMixed</v>
          </cell>
        </row>
        <row r="335">
          <cell r="AE335" t="str">
            <v/>
          </cell>
          <cell r="AF335" t="str">
            <v/>
          </cell>
          <cell r="AG335" t="str">
            <v>OPENMixed</v>
          </cell>
        </row>
        <row r="336">
          <cell r="AE336" t="str">
            <v/>
          </cell>
          <cell r="AF336" t="str">
            <v/>
          </cell>
          <cell r="AG336" t="str">
            <v>OPENMixed</v>
          </cell>
        </row>
        <row r="337">
          <cell r="AE337" t="str">
            <v/>
          </cell>
          <cell r="AF337" t="str">
            <v/>
          </cell>
          <cell r="AG337" t="str">
            <v>OPENMixed</v>
          </cell>
        </row>
        <row r="338">
          <cell r="AE338" t="str">
            <v/>
          </cell>
          <cell r="AF338" t="str">
            <v/>
          </cell>
          <cell r="AG338" t="str">
            <v>OPENMixed</v>
          </cell>
        </row>
        <row r="339">
          <cell r="AE339" t="str">
            <v/>
          </cell>
          <cell r="AF339" t="str">
            <v/>
          </cell>
          <cell r="AG339" t="str">
            <v>OPENMixed</v>
          </cell>
        </row>
        <row r="340">
          <cell r="AE340" t="str">
            <v/>
          </cell>
          <cell r="AF340" t="str">
            <v/>
          </cell>
          <cell r="AG340" t="str">
            <v>OPENMixed</v>
          </cell>
        </row>
        <row r="341">
          <cell r="AE341" t="str">
            <v/>
          </cell>
          <cell r="AF341" t="str">
            <v/>
          </cell>
          <cell r="AG341" t="str">
            <v>OPENMixed</v>
          </cell>
        </row>
        <row r="342">
          <cell r="AE342" t="str">
            <v/>
          </cell>
          <cell r="AF342" t="str">
            <v/>
          </cell>
          <cell r="AG342" t="str">
            <v>OPENMixed</v>
          </cell>
        </row>
        <row r="343">
          <cell r="AE343" t="str">
            <v/>
          </cell>
          <cell r="AF343" t="str">
            <v/>
          </cell>
          <cell r="AG343" t="str">
            <v>OPENMixed</v>
          </cell>
        </row>
        <row r="344">
          <cell r="AE344" t="str">
            <v/>
          </cell>
          <cell r="AF344" t="str">
            <v/>
          </cell>
          <cell r="AG344" t="str">
            <v>OPENMixed</v>
          </cell>
        </row>
        <row r="345">
          <cell r="AE345" t="str">
            <v/>
          </cell>
          <cell r="AF345" t="str">
            <v/>
          </cell>
          <cell r="AG345" t="str">
            <v>OPENMixed</v>
          </cell>
        </row>
        <row r="346">
          <cell r="AE346" t="str">
            <v/>
          </cell>
          <cell r="AF346" t="str">
            <v/>
          </cell>
          <cell r="AG346" t="str">
            <v>OPENMixed</v>
          </cell>
        </row>
        <row r="347">
          <cell r="AE347" t="str">
            <v/>
          </cell>
          <cell r="AF347" t="str">
            <v/>
          </cell>
          <cell r="AG347" t="str">
            <v>OPENMixed</v>
          </cell>
        </row>
        <row r="348">
          <cell r="AE348" t="str">
            <v/>
          </cell>
          <cell r="AF348" t="str">
            <v/>
          </cell>
          <cell r="AG348" t="str">
            <v>OPENMixed</v>
          </cell>
        </row>
        <row r="349">
          <cell r="AE349" t="str">
            <v/>
          </cell>
          <cell r="AF349" t="str">
            <v/>
          </cell>
          <cell r="AG349" t="str">
            <v>OPENMixed</v>
          </cell>
        </row>
        <row r="350">
          <cell r="AE350" t="str">
            <v/>
          </cell>
          <cell r="AF350" t="str">
            <v/>
          </cell>
          <cell r="AG350" t="str">
            <v>OPENMixed</v>
          </cell>
        </row>
        <row r="351">
          <cell r="AE351" t="str">
            <v/>
          </cell>
          <cell r="AF351" t="str">
            <v/>
          </cell>
          <cell r="AG351" t="str">
            <v>OPENMixed</v>
          </cell>
        </row>
        <row r="352">
          <cell r="AE352" t="str">
            <v/>
          </cell>
          <cell r="AF352" t="str">
            <v/>
          </cell>
          <cell r="AG352" t="str">
            <v>OPENMixed</v>
          </cell>
        </row>
        <row r="353">
          <cell r="AE353" t="str">
            <v/>
          </cell>
          <cell r="AF353" t="str">
            <v/>
          </cell>
          <cell r="AG353" t="str">
            <v>OPENMixed</v>
          </cell>
        </row>
        <row r="354">
          <cell r="AE354" t="str">
            <v/>
          </cell>
          <cell r="AF354" t="str">
            <v/>
          </cell>
          <cell r="AG354" t="str">
            <v>OPENMixed</v>
          </cell>
        </row>
        <row r="355">
          <cell r="AE355" t="str">
            <v/>
          </cell>
          <cell r="AF355" t="str">
            <v/>
          </cell>
          <cell r="AG355" t="str">
            <v>OPENMixed</v>
          </cell>
        </row>
        <row r="356">
          <cell r="AE356" t="str">
            <v/>
          </cell>
          <cell r="AF356" t="str">
            <v/>
          </cell>
          <cell r="AG356" t="str">
            <v>OPENMixed</v>
          </cell>
        </row>
        <row r="357">
          <cell r="AE357" t="str">
            <v/>
          </cell>
          <cell r="AF357" t="str">
            <v/>
          </cell>
          <cell r="AG357" t="str">
            <v>OPENMixed</v>
          </cell>
        </row>
        <row r="358">
          <cell r="AE358" t="str">
            <v/>
          </cell>
          <cell r="AF358" t="str">
            <v/>
          </cell>
          <cell r="AG358" t="str">
            <v>OPENMixed</v>
          </cell>
        </row>
        <row r="359">
          <cell r="AE359" t="str">
            <v/>
          </cell>
          <cell r="AF359" t="str">
            <v/>
          </cell>
          <cell r="AG359" t="str">
            <v>OPENMixed</v>
          </cell>
        </row>
        <row r="360">
          <cell r="AE360" t="str">
            <v/>
          </cell>
          <cell r="AF360" t="str">
            <v/>
          </cell>
          <cell r="AG360" t="str">
            <v>OPENMixed</v>
          </cell>
        </row>
        <row r="361">
          <cell r="AE361" t="str">
            <v/>
          </cell>
          <cell r="AF361" t="str">
            <v/>
          </cell>
          <cell r="AG361" t="str">
            <v>OPENMixed</v>
          </cell>
        </row>
        <row r="362">
          <cell r="AE362" t="str">
            <v/>
          </cell>
          <cell r="AF362" t="str">
            <v/>
          </cell>
          <cell r="AG362" t="str">
            <v>OPENMixed</v>
          </cell>
        </row>
        <row r="363">
          <cell r="AE363" t="str">
            <v/>
          </cell>
          <cell r="AF363" t="str">
            <v/>
          </cell>
          <cell r="AG363" t="str">
            <v>OPENMixed</v>
          </cell>
        </row>
        <row r="364">
          <cell r="AE364" t="str">
            <v/>
          </cell>
          <cell r="AF364" t="str">
            <v/>
          </cell>
          <cell r="AG364" t="str">
            <v>OPENMixed</v>
          </cell>
        </row>
        <row r="365">
          <cell r="AE365" t="str">
            <v/>
          </cell>
          <cell r="AF365" t="str">
            <v/>
          </cell>
          <cell r="AG365" t="str">
            <v>OPENMixed</v>
          </cell>
        </row>
        <row r="366">
          <cell r="AE366" t="str">
            <v/>
          </cell>
          <cell r="AF366" t="str">
            <v/>
          </cell>
          <cell r="AG366" t="str">
            <v>OPENMixed</v>
          </cell>
        </row>
        <row r="367">
          <cell r="AE367" t="str">
            <v/>
          </cell>
          <cell r="AF367" t="str">
            <v/>
          </cell>
          <cell r="AG367" t="str">
            <v>OPENMixed</v>
          </cell>
        </row>
        <row r="368">
          <cell r="AE368" t="str">
            <v/>
          </cell>
          <cell r="AF368" t="str">
            <v/>
          </cell>
          <cell r="AG368" t="str">
            <v>OPENMixed</v>
          </cell>
        </row>
        <row r="369">
          <cell r="AE369" t="str">
            <v/>
          </cell>
          <cell r="AF369" t="str">
            <v/>
          </cell>
          <cell r="AG369" t="str">
            <v>OPENMixed</v>
          </cell>
        </row>
        <row r="370">
          <cell r="AE370" t="str">
            <v/>
          </cell>
          <cell r="AF370" t="str">
            <v/>
          </cell>
          <cell r="AG370" t="str">
            <v>OPENMixed</v>
          </cell>
        </row>
        <row r="371">
          <cell r="AE371" t="str">
            <v/>
          </cell>
          <cell r="AF371" t="str">
            <v/>
          </cell>
          <cell r="AG371" t="str">
            <v>OPENMixed</v>
          </cell>
        </row>
        <row r="372">
          <cell r="AE372" t="str">
            <v/>
          </cell>
          <cell r="AF372" t="str">
            <v/>
          </cell>
          <cell r="AG372" t="str">
            <v>OPENMixed</v>
          </cell>
        </row>
        <row r="373">
          <cell r="AE373" t="str">
            <v/>
          </cell>
          <cell r="AF373" t="str">
            <v/>
          </cell>
          <cell r="AG373" t="str">
            <v>OPENMixed</v>
          </cell>
        </row>
        <row r="374">
          <cell r="AE374" t="str">
            <v/>
          </cell>
          <cell r="AF374" t="str">
            <v/>
          </cell>
          <cell r="AG374" t="str">
            <v>OPENMixed</v>
          </cell>
        </row>
        <row r="375">
          <cell r="AE375" t="str">
            <v/>
          </cell>
          <cell r="AF375" t="str">
            <v/>
          </cell>
          <cell r="AG375" t="str">
            <v>OPENMixed</v>
          </cell>
        </row>
        <row r="376">
          <cell r="AE376" t="str">
            <v/>
          </cell>
          <cell r="AF376" t="str">
            <v/>
          </cell>
          <cell r="AG376" t="str">
            <v>OPENMixed</v>
          </cell>
        </row>
        <row r="377">
          <cell r="AE377" t="str">
            <v/>
          </cell>
          <cell r="AF377" t="str">
            <v/>
          </cell>
          <cell r="AG377" t="str">
            <v>OPENMixed</v>
          </cell>
        </row>
        <row r="378">
          <cell r="AE378" t="str">
            <v/>
          </cell>
          <cell r="AF378" t="str">
            <v/>
          </cell>
          <cell r="AG378" t="str">
            <v>OPENMixed</v>
          </cell>
        </row>
        <row r="379">
          <cell r="AE379" t="str">
            <v/>
          </cell>
          <cell r="AF379" t="str">
            <v/>
          </cell>
          <cell r="AG379" t="str">
            <v>OPENMixed</v>
          </cell>
        </row>
        <row r="380">
          <cell r="AE380" t="str">
            <v/>
          </cell>
          <cell r="AF380" t="str">
            <v/>
          </cell>
          <cell r="AG380" t="str">
            <v>OPENMixed</v>
          </cell>
        </row>
        <row r="381">
          <cell r="AE381" t="str">
            <v/>
          </cell>
          <cell r="AF381" t="str">
            <v/>
          </cell>
          <cell r="AG381" t="str">
            <v>OPENMixed</v>
          </cell>
        </row>
        <row r="382">
          <cell r="AE382" t="str">
            <v/>
          </cell>
          <cell r="AF382" t="str">
            <v/>
          </cell>
          <cell r="AG382" t="str">
            <v>OPENMixed</v>
          </cell>
        </row>
        <row r="383">
          <cell r="AE383" t="str">
            <v/>
          </cell>
          <cell r="AF383" t="str">
            <v/>
          </cell>
          <cell r="AG383" t="str">
            <v>OPENMixed</v>
          </cell>
        </row>
        <row r="384">
          <cell r="AE384" t="str">
            <v/>
          </cell>
          <cell r="AF384" t="str">
            <v/>
          </cell>
          <cell r="AG384" t="str">
            <v>OPENMixed</v>
          </cell>
        </row>
        <row r="385">
          <cell r="AE385" t="str">
            <v/>
          </cell>
          <cell r="AF385" t="str">
            <v/>
          </cell>
          <cell r="AG385" t="str">
            <v>OPENMixed</v>
          </cell>
        </row>
        <row r="386">
          <cell r="AE386" t="str">
            <v/>
          </cell>
          <cell r="AF386" t="str">
            <v/>
          </cell>
          <cell r="AG386" t="str">
            <v>OPENMixed</v>
          </cell>
        </row>
        <row r="387">
          <cell r="AE387" t="str">
            <v/>
          </cell>
          <cell r="AF387" t="str">
            <v/>
          </cell>
          <cell r="AG387" t="str">
            <v>OPENMixed</v>
          </cell>
        </row>
        <row r="388">
          <cell r="AE388" t="str">
            <v/>
          </cell>
          <cell r="AF388" t="str">
            <v/>
          </cell>
          <cell r="AG388" t="str">
            <v>OPENMixed</v>
          </cell>
        </row>
        <row r="389">
          <cell r="AE389" t="str">
            <v/>
          </cell>
          <cell r="AF389" t="str">
            <v/>
          </cell>
          <cell r="AG389" t="str">
            <v>OPENMixed</v>
          </cell>
        </row>
        <row r="390">
          <cell r="AE390" t="str">
            <v/>
          </cell>
          <cell r="AF390" t="str">
            <v/>
          </cell>
          <cell r="AG390" t="str">
            <v>OPENMixed</v>
          </cell>
        </row>
        <row r="391">
          <cell r="AE391" t="str">
            <v/>
          </cell>
          <cell r="AF391" t="str">
            <v/>
          </cell>
          <cell r="AG391" t="str">
            <v>OPENMixed</v>
          </cell>
        </row>
        <row r="392">
          <cell r="AE392" t="str">
            <v/>
          </cell>
          <cell r="AF392" t="str">
            <v/>
          </cell>
          <cell r="AG392" t="str">
            <v>OPENMixed</v>
          </cell>
        </row>
        <row r="393">
          <cell r="AE393" t="str">
            <v/>
          </cell>
          <cell r="AF393" t="str">
            <v/>
          </cell>
          <cell r="AG393" t="str">
            <v>OPENMixed</v>
          </cell>
        </row>
        <row r="394">
          <cell r="AE394" t="str">
            <v/>
          </cell>
          <cell r="AF394" t="str">
            <v/>
          </cell>
          <cell r="AG394" t="str">
            <v>OPENMixed</v>
          </cell>
        </row>
        <row r="395">
          <cell r="AE395" t="str">
            <v/>
          </cell>
          <cell r="AF395" t="str">
            <v/>
          </cell>
          <cell r="AG395" t="str">
            <v>OPENMixed</v>
          </cell>
        </row>
        <row r="396">
          <cell r="AE396" t="str">
            <v/>
          </cell>
          <cell r="AF396" t="str">
            <v/>
          </cell>
          <cell r="AG396" t="str">
            <v>OPENMixed</v>
          </cell>
        </row>
        <row r="397">
          <cell r="AE397" t="str">
            <v/>
          </cell>
          <cell r="AF397" t="str">
            <v/>
          </cell>
          <cell r="AG397" t="str">
            <v>OPENMixed</v>
          </cell>
        </row>
        <row r="398">
          <cell r="AE398" t="str">
            <v/>
          </cell>
          <cell r="AF398" t="str">
            <v/>
          </cell>
          <cell r="AG398" t="str">
            <v>OPENMixed</v>
          </cell>
        </row>
        <row r="399">
          <cell r="AE399" t="str">
            <v/>
          </cell>
          <cell r="AF399" t="str">
            <v/>
          </cell>
          <cell r="AG399" t="str">
            <v>OPENMixed</v>
          </cell>
        </row>
        <row r="400">
          <cell r="AE400" t="str">
            <v/>
          </cell>
          <cell r="AF400" t="str">
            <v/>
          </cell>
          <cell r="AG400" t="str">
            <v>OPENMixed</v>
          </cell>
        </row>
        <row r="401">
          <cell r="AE401" t="str">
            <v/>
          </cell>
          <cell r="AF401" t="str">
            <v/>
          </cell>
          <cell r="AG401" t="str">
            <v>OPENMixed</v>
          </cell>
        </row>
        <row r="402">
          <cell r="AE402" t="str">
            <v/>
          </cell>
          <cell r="AF402" t="str">
            <v/>
          </cell>
          <cell r="AG402" t="str">
            <v>OPENMixed</v>
          </cell>
        </row>
        <row r="403">
          <cell r="AE403" t="str">
            <v/>
          </cell>
          <cell r="AF403" t="str">
            <v/>
          </cell>
          <cell r="AG403" t="str">
            <v>OPENMixed</v>
          </cell>
        </row>
        <row r="404">
          <cell r="AE404" t="str">
            <v/>
          </cell>
          <cell r="AF404" t="str">
            <v/>
          </cell>
          <cell r="AG404" t="str">
            <v>OPENMixed</v>
          </cell>
        </row>
        <row r="405">
          <cell r="AE405" t="str">
            <v/>
          </cell>
          <cell r="AF405" t="str">
            <v/>
          </cell>
          <cell r="AG405" t="str">
            <v>OPENMixed</v>
          </cell>
        </row>
        <row r="406">
          <cell r="AE406" t="str">
            <v/>
          </cell>
          <cell r="AF406" t="str">
            <v/>
          </cell>
          <cell r="AG406" t="str">
            <v>OPENMixed</v>
          </cell>
        </row>
        <row r="407">
          <cell r="AE407" t="str">
            <v/>
          </cell>
          <cell r="AF407" t="str">
            <v/>
          </cell>
          <cell r="AG407" t="str">
            <v>OPENMixed</v>
          </cell>
        </row>
        <row r="408">
          <cell r="AE408" t="str">
            <v/>
          </cell>
          <cell r="AF408" t="str">
            <v/>
          </cell>
          <cell r="AG408" t="str">
            <v>OPENMixed</v>
          </cell>
        </row>
        <row r="409">
          <cell r="AE409" t="str">
            <v/>
          </cell>
          <cell r="AF409" t="str">
            <v/>
          </cell>
          <cell r="AG409" t="str">
            <v>OPENMixed</v>
          </cell>
        </row>
        <row r="410">
          <cell r="AE410" t="str">
            <v/>
          </cell>
          <cell r="AF410" t="str">
            <v/>
          </cell>
          <cell r="AG410" t="str">
            <v>OPENMixed</v>
          </cell>
        </row>
        <row r="411">
          <cell r="AE411" t="str">
            <v/>
          </cell>
          <cell r="AF411" t="str">
            <v/>
          </cell>
          <cell r="AG411" t="str">
            <v>OPENMixed</v>
          </cell>
        </row>
        <row r="412">
          <cell r="AE412" t="str">
            <v/>
          </cell>
          <cell r="AF412" t="str">
            <v/>
          </cell>
          <cell r="AG412" t="str">
            <v>OPENMixed</v>
          </cell>
        </row>
        <row r="413">
          <cell r="AE413" t="str">
            <v/>
          </cell>
          <cell r="AF413" t="str">
            <v/>
          </cell>
          <cell r="AG413" t="str">
            <v>OPENMixed</v>
          </cell>
        </row>
        <row r="414">
          <cell r="AE414" t="str">
            <v/>
          </cell>
          <cell r="AF414" t="str">
            <v/>
          </cell>
          <cell r="AG414" t="str">
            <v>OPENMixed</v>
          </cell>
        </row>
        <row r="415">
          <cell r="AE415" t="str">
            <v/>
          </cell>
          <cell r="AF415" t="str">
            <v/>
          </cell>
          <cell r="AG415" t="str">
            <v>OPENMixed</v>
          </cell>
        </row>
        <row r="416">
          <cell r="AE416" t="str">
            <v/>
          </cell>
          <cell r="AF416" t="str">
            <v/>
          </cell>
          <cell r="AG416" t="str">
            <v>OPENMixed</v>
          </cell>
        </row>
        <row r="417">
          <cell r="AE417" t="str">
            <v/>
          </cell>
          <cell r="AF417" t="str">
            <v/>
          </cell>
          <cell r="AG417" t="str">
            <v>OPENMixed</v>
          </cell>
        </row>
        <row r="418">
          <cell r="AE418" t="str">
            <v/>
          </cell>
          <cell r="AF418" t="str">
            <v/>
          </cell>
          <cell r="AG418" t="str">
            <v>OPENMixed</v>
          </cell>
        </row>
        <row r="419">
          <cell r="AE419" t="str">
            <v/>
          </cell>
          <cell r="AF419" t="str">
            <v/>
          </cell>
          <cell r="AG419" t="str">
            <v>OPENMixed</v>
          </cell>
        </row>
        <row r="420">
          <cell r="AE420" t="str">
            <v/>
          </cell>
          <cell r="AF420" t="str">
            <v/>
          </cell>
          <cell r="AG420" t="str">
            <v>OPENMixed</v>
          </cell>
        </row>
        <row r="421">
          <cell r="AE421" t="str">
            <v/>
          </cell>
          <cell r="AF421" t="str">
            <v/>
          </cell>
          <cell r="AG421" t="str">
            <v>OPENMixed</v>
          </cell>
        </row>
        <row r="422">
          <cell r="AE422" t="str">
            <v/>
          </cell>
          <cell r="AF422" t="str">
            <v/>
          </cell>
          <cell r="AG422" t="str">
            <v>OPENMixed</v>
          </cell>
        </row>
        <row r="423">
          <cell r="AE423" t="str">
            <v/>
          </cell>
          <cell r="AF423" t="str">
            <v/>
          </cell>
          <cell r="AG423" t="str">
            <v>OPENMixed</v>
          </cell>
        </row>
        <row r="424">
          <cell r="AE424" t="str">
            <v/>
          </cell>
          <cell r="AF424" t="str">
            <v/>
          </cell>
          <cell r="AG424" t="str">
            <v>OPENMixed</v>
          </cell>
        </row>
        <row r="425">
          <cell r="AE425" t="str">
            <v/>
          </cell>
          <cell r="AF425" t="str">
            <v/>
          </cell>
          <cell r="AG425" t="str">
            <v>OPENMixed</v>
          </cell>
        </row>
        <row r="426">
          <cell r="AE426" t="str">
            <v/>
          </cell>
          <cell r="AF426" t="str">
            <v/>
          </cell>
          <cell r="AG426" t="str">
            <v>OPENMixed</v>
          </cell>
        </row>
        <row r="427">
          <cell r="AE427" t="str">
            <v/>
          </cell>
          <cell r="AF427" t="str">
            <v/>
          </cell>
          <cell r="AG427" t="str">
            <v>OPENMixed</v>
          </cell>
        </row>
        <row r="428">
          <cell r="AE428" t="str">
            <v/>
          </cell>
          <cell r="AF428" t="str">
            <v/>
          </cell>
          <cell r="AG428" t="str">
            <v>OPENMixed</v>
          </cell>
        </row>
        <row r="429">
          <cell r="AE429" t="str">
            <v/>
          </cell>
          <cell r="AF429" t="str">
            <v/>
          </cell>
          <cell r="AG429" t="str">
            <v>OPENMixed</v>
          </cell>
        </row>
        <row r="430">
          <cell r="AE430" t="str">
            <v/>
          </cell>
          <cell r="AF430" t="str">
            <v/>
          </cell>
          <cell r="AG430" t="str">
            <v>OPENMixed</v>
          </cell>
        </row>
        <row r="431">
          <cell r="AE431" t="str">
            <v/>
          </cell>
          <cell r="AF431" t="str">
            <v/>
          </cell>
          <cell r="AG431" t="str">
            <v>OPENMixed</v>
          </cell>
        </row>
        <row r="432">
          <cell r="AE432" t="str">
            <v/>
          </cell>
          <cell r="AF432" t="str">
            <v/>
          </cell>
          <cell r="AG432" t="str">
            <v>OPENMixed</v>
          </cell>
        </row>
        <row r="433">
          <cell r="AE433" t="str">
            <v/>
          </cell>
          <cell r="AF433" t="str">
            <v/>
          </cell>
          <cell r="AG433" t="str">
            <v>OPENMixed</v>
          </cell>
        </row>
        <row r="434">
          <cell r="AE434" t="str">
            <v>U17 Women C15 500m (WAR CANOE) Direct Final on Day 1</v>
          </cell>
          <cell r="AF434" t="str">
            <v>U17 Women C15 500m (WAR CANOE) Direct Final on Day 1</v>
          </cell>
          <cell r="AG434" t="str">
            <v>OPENMixed4</v>
          </cell>
        </row>
        <row r="435">
          <cell r="AE435" t="str">
            <v xml:space="preserve">            Competitors</v>
          </cell>
          <cell r="AF435" t="str">
            <v xml:space="preserve">            Competitors</v>
          </cell>
          <cell r="AG435" t="str">
            <v>OPENMixedClub</v>
          </cell>
        </row>
        <row r="436">
          <cell r="AE436" t="str">
            <v/>
          </cell>
          <cell r="AF436" t="str">
            <v/>
          </cell>
          <cell r="AG436" t="str">
            <v>OPENMixed</v>
          </cell>
        </row>
        <row r="437">
          <cell r="AE437" t="str">
            <v/>
          </cell>
          <cell r="AF437" t="str">
            <v/>
          </cell>
          <cell r="AG437" t="str">
            <v>OPENMixed</v>
          </cell>
        </row>
        <row r="438">
          <cell r="AE438" t="str">
            <v/>
          </cell>
          <cell r="AF438" t="str">
            <v/>
          </cell>
          <cell r="AG438" t="str">
            <v>OPENMixed</v>
          </cell>
        </row>
        <row r="439">
          <cell r="AE439" t="str">
            <v/>
          </cell>
          <cell r="AF439" t="str">
            <v/>
          </cell>
          <cell r="AG439" t="str">
            <v>OPENMixed</v>
          </cell>
        </row>
        <row r="440">
          <cell r="AE440" t="str">
            <v/>
          </cell>
          <cell r="AF440" t="str">
            <v/>
          </cell>
          <cell r="AG440" t="str">
            <v>OPENMixed</v>
          </cell>
        </row>
        <row r="441">
          <cell r="AE441" t="str">
            <v/>
          </cell>
          <cell r="AF441" t="str">
            <v/>
          </cell>
          <cell r="AG441" t="str">
            <v>OPENMixed</v>
          </cell>
        </row>
        <row r="442">
          <cell r="AE442" t="str">
            <v/>
          </cell>
          <cell r="AF442" t="str">
            <v/>
          </cell>
          <cell r="AG442" t="str">
            <v>OPENMixed</v>
          </cell>
        </row>
        <row r="443">
          <cell r="AE443" t="str">
            <v/>
          </cell>
          <cell r="AF443" t="str">
            <v/>
          </cell>
          <cell r="AG443" t="str">
            <v>OPENMixed</v>
          </cell>
        </row>
        <row r="444">
          <cell r="AE444" t="str">
            <v/>
          </cell>
          <cell r="AF444" t="str">
            <v/>
          </cell>
          <cell r="AG444" t="str">
            <v>OPENMixed</v>
          </cell>
        </row>
        <row r="445">
          <cell r="AE445" t="str">
            <v/>
          </cell>
          <cell r="AF445" t="str">
            <v/>
          </cell>
          <cell r="AG445" t="str">
            <v>OPENMixed</v>
          </cell>
        </row>
        <row r="446">
          <cell r="AE446" t="str">
            <v/>
          </cell>
          <cell r="AF446" t="str">
            <v/>
          </cell>
          <cell r="AG446" t="str">
            <v>OPENMixed</v>
          </cell>
        </row>
        <row r="447">
          <cell r="AE447" t="str">
            <v/>
          </cell>
          <cell r="AF447" t="str">
            <v/>
          </cell>
          <cell r="AG447" t="str">
            <v>OPENMixed</v>
          </cell>
        </row>
        <row r="448">
          <cell r="AE448" t="str">
            <v/>
          </cell>
          <cell r="AF448" t="str">
            <v/>
          </cell>
          <cell r="AG448" t="str">
            <v>OPENMixed</v>
          </cell>
        </row>
        <row r="449">
          <cell r="AE449" t="str">
            <v/>
          </cell>
          <cell r="AF449" t="str">
            <v/>
          </cell>
          <cell r="AG449" t="str">
            <v>OPENMixed</v>
          </cell>
        </row>
        <row r="450">
          <cell r="AE450" t="str">
            <v/>
          </cell>
          <cell r="AF450" t="str">
            <v/>
          </cell>
          <cell r="AG450" t="str">
            <v>OPENMixed</v>
          </cell>
        </row>
        <row r="451">
          <cell r="AE451" t="str">
            <v/>
          </cell>
          <cell r="AF451" t="str">
            <v/>
          </cell>
          <cell r="AG451" t="str">
            <v>OPENMixed</v>
          </cell>
        </row>
        <row r="452">
          <cell r="AE452" t="str">
            <v/>
          </cell>
          <cell r="AF452" t="str">
            <v/>
          </cell>
          <cell r="AG452" t="str">
            <v>OPENMixed</v>
          </cell>
        </row>
        <row r="453">
          <cell r="AE453" t="str">
            <v/>
          </cell>
          <cell r="AF453" t="str">
            <v/>
          </cell>
          <cell r="AG453" t="str">
            <v>OPENMixed</v>
          </cell>
        </row>
        <row r="454">
          <cell r="AE454" t="str">
            <v/>
          </cell>
          <cell r="AF454" t="str">
            <v/>
          </cell>
          <cell r="AG454" t="str">
            <v>OPENMixed</v>
          </cell>
        </row>
        <row r="455">
          <cell r="AE455" t="str">
            <v/>
          </cell>
          <cell r="AF455" t="str">
            <v/>
          </cell>
          <cell r="AG455" t="str">
            <v>OPENMixed</v>
          </cell>
        </row>
        <row r="456">
          <cell r="AE456" t="str">
            <v/>
          </cell>
          <cell r="AF456" t="str">
            <v/>
          </cell>
          <cell r="AG456" t="str">
            <v>OPENMixed</v>
          </cell>
        </row>
        <row r="457">
          <cell r="AE457" t="str">
            <v/>
          </cell>
          <cell r="AF457" t="str">
            <v/>
          </cell>
          <cell r="AG457" t="str">
            <v>OPENMixed</v>
          </cell>
        </row>
        <row r="458">
          <cell r="AE458" t="str">
            <v/>
          </cell>
          <cell r="AF458" t="str">
            <v/>
          </cell>
          <cell r="AG458" t="str">
            <v>OPENMixed</v>
          </cell>
        </row>
        <row r="459">
          <cell r="AE459" t="str">
            <v/>
          </cell>
          <cell r="AF459" t="str">
            <v/>
          </cell>
          <cell r="AG459" t="str">
            <v>OPENMixed</v>
          </cell>
        </row>
        <row r="460">
          <cell r="AE460" t="str">
            <v/>
          </cell>
          <cell r="AF460" t="str">
            <v/>
          </cell>
          <cell r="AG460" t="str">
            <v>OPENMixed</v>
          </cell>
        </row>
        <row r="461">
          <cell r="AE461" t="str">
            <v/>
          </cell>
          <cell r="AF461" t="str">
            <v/>
          </cell>
          <cell r="AG461" t="str">
            <v>OPENMixed</v>
          </cell>
        </row>
        <row r="462">
          <cell r="AE462" t="str">
            <v/>
          </cell>
          <cell r="AF462" t="str">
            <v/>
          </cell>
          <cell r="AG462" t="str">
            <v>OPENMixed</v>
          </cell>
        </row>
        <row r="463">
          <cell r="AE463" t="str">
            <v/>
          </cell>
          <cell r="AF463" t="str">
            <v/>
          </cell>
          <cell r="AG463" t="str">
            <v>OPENMixed</v>
          </cell>
        </row>
        <row r="464">
          <cell r="AE464" t="str">
            <v/>
          </cell>
          <cell r="AF464" t="str">
            <v/>
          </cell>
          <cell r="AG464" t="str">
            <v>OPENMixed</v>
          </cell>
        </row>
        <row r="465">
          <cell r="AE465" t="str">
            <v/>
          </cell>
          <cell r="AF465" t="str">
            <v/>
          </cell>
          <cell r="AG465" t="str">
            <v>OPENMixed</v>
          </cell>
        </row>
        <row r="466">
          <cell r="AE466" t="str">
            <v/>
          </cell>
          <cell r="AF466" t="str">
            <v/>
          </cell>
          <cell r="AG466" t="str">
            <v>OPENMixed</v>
          </cell>
        </row>
        <row r="467">
          <cell r="AE467" t="str">
            <v/>
          </cell>
          <cell r="AF467" t="str">
            <v/>
          </cell>
          <cell r="AG467" t="str">
            <v>OPENMixed</v>
          </cell>
        </row>
        <row r="468">
          <cell r="AE468" t="str">
            <v/>
          </cell>
          <cell r="AF468" t="str">
            <v/>
          </cell>
          <cell r="AG468" t="str">
            <v>OPENMixed</v>
          </cell>
        </row>
        <row r="469">
          <cell r="AE469" t="str">
            <v/>
          </cell>
          <cell r="AF469" t="str">
            <v/>
          </cell>
          <cell r="AG469" t="str">
            <v>OPENMixed</v>
          </cell>
        </row>
        <row r="470">
          <cell r="AE470" t="str">
            <v/>
          </cell>
          <cell r="AF470" t="str">
            <v/>
          </cell>
          <cell r="AG470" t="str">
            <v>OPENMixed</v>
          </cell>
        </row>
        <row r="471">
          <cell r="AE471" t="str">
            <v/>
          </cell>
          <cell r="AF471" t="str">
            <v/>
          </cell>
          <cell r="AG471" t="str">
            <v>OPENMixed</v>
          </cell>
        </row>
        <row r="472">
          <cell r="AE472" t="str">
            <v/>
          </cell>
          <cell r="AF472" t="str">
            <v/>
          </cell>
          <cell r="AG472" t="str">
            <v>OPENMixed</v>
          </cell>
        </row>
        <row r="473">
          <cell r="AE473" t="str">
            <v/>
          </cell>
          <cell r="AF473" t="str">
            <v/>
          </cell>
          <cell r="AG473" t="str">
            <v>OPENMixed</v>
          </cell>
        </row>
        <row r="474">
          <cell r="AE474" t="str">
            <v/>
          </cell>
          <cell r="AF474" t="str">
            <v/>
          </cell>
          <cell r="AG474" t="str">
            <v>OPENMixed</v>
          </cell>
        </row>
        <row r="475">
          <cell r="AE475" t="str">
            <v/>
          </cell>
          <cell r="AF475" t="str">
            <v/>
          </cell>
          <cell r="AG475" t="str">
            <v>OPENMixed</v>
          </cell>
        </row>
        <row r="476">
          <cell r="AE476" t="str">
            <v/>
          </cell>
          <cell r="AF476" t="str">
            <v/>
          </cell>
          <cell r="AG476" t="str">
            <v>OPENMixed</v>
          </cell>
        </row>
        <row r="477">
          <cell r="AE477" t="str">
            <v/>
          </cell>
          <cell r="AF477" t="str">
            <v/>
          </cell>
          <cell r="AG477" t="str">
            <v>OPENMixed</v>
          </cell>
        </row>
        <row r="478">
          <cell r="AE478" t="str">
            <v/>
          </cell>
          <cell r="AF478" t="str">
            <v/>
          </cell>
          <cell r="AG478" t="str">
            <v>OPENMixed</v>
          </cell>
        </row>
        <row r="479">
          <cell r="AE479" t="str">
            <v/>
          </cell>
          <cell r="AF479" t="str">
            <v/>
          </cell>
          <cell r="AG479" t="str">
            <v>OPENMixed</v>
          </cell>
        </row>
        <row r="480">
          <cell r="AE480" t="str">
            <v/>
          </cell>
          <cell r="AF480" t="str">
            <v/>
          </cell>
          <cell r="AG480" t="str">
            <v>OPENMixed</v>
          </cell>
        </row>
        <row r="481">
          <cell r="AE481" t="str">
            <v/>
          </cell>
          <cell r="AF481" t="str">
            <v/>
          </cell>
          <cell r="AG481" t="str">
            <v>OPENMixed</v>
          </cell>
        </row>
        <row r="482">
          <cell r="AE482" t="str">
            <v/>
          </cell>
          <cell r="AF482" t="str">
            <v/>
          </cell>
          <cell r="AG482" t="str">
            <v>OPENMixed</v>
          </cell>
        </row>
        <row r="483">
          <cell r="AE483" t="str">
            <v/>
          </cell>
          <cell r="AF483" t="str">
            <v/>
          </cell>
          <cell r="AG483" t="str">
            <v>OPENMixed</v>
          </cell>
        </row>
        <row r="484">
          <cell r="AE484" t="str">
            <v/>
          </cell>
          <cell r="AF484" t="str">
            <v/>
          </cell>
          <cell r="AG484" t="str">
            <v>OPENMixed</v>
          </cell>
        </row>
        <row r="485">
          <cell r="AE485" t="str">
            <v/>
          </cell>
          <cell r="AF485" t="str">
            <v/>
          </cell>
          <cell r="AG485" t="str">
            <v>OPENMixed</v>
          </cell>
        </row>
        <row r="486">
          <cell r="AE486" t="str">
            <v/>
          </cell>
          <cell r="AF486" t="str">
            <v/>
          </cell>
          <cell r="AG486" t="str">
            <v>OPENMixed</v>
          </cell>
        </row>
        <row r="487">
          <cell r="AE487" t="str">
            <v/>
          </cell>
          <cell r="AF487" t="str">
            <v/>
          </cell>
          <cell r="AG487" t="str">
            <v>OPENMixed</v>
          </cell>
        </row>
        <row r="488">
          <cell r="AE488" t="str">
            <v/>
          </cell>
          <cell r="AF488" t="str">
            <v/>
          </cell>
          <cell r="AG488" t="str">
            <v>OPENMixed</v>
          </cell>
        </row>
        <row r="489">
          <cell r="AE489" t="str">
            <v/>
          </cell>
          <cell r="AF489" t="str">
            <v/>
          </cell>
          <cell r="AG489" t="str">
            <v>OPENMixed</v>
          </cell>
        </row>
        <row r="490">
          <cell r="AE490" t="str">
            <v/>
          </cell>
          <cell r="AF490" t="str">
            <v/>
          </cell>
          <cell r="AG490" t="str">
            <v>OPENMixed</v>
          </cell>
        </row>
        <row r="491">
          <cell r="AE491" t="str">
            <v/>
          </cell>
          <cell r="AF491" t="str">
            <v/>
          </cell>
          <cell r="AG491" t="str">
            <v>OPENMixed</v>
          </cell>
        </row>
        <row r="492">
          <cell r="AE492" t="str">
            <v/>
          </cell>
          <cell r="AF492" t="str">
            <v/>
          </cell>
          <cell r="AG492" t="str">
            <v>OPENMixed</v>
          </cell>
        </row>
        <row r="493">
          <cell r="AE493" t="str">
            <v/>
          </cell>
          <cell r="AF493" t="str">
            <v/>
          </cell>
          <cell r="AG493" t="str">
            <v>OPENMixed</v>
          </cell>
        </row>
        <row r="494">
          <cell r="AE494" t="str">
            <v/>
          </cell>
          <cell r="AF494" t="str">
            <v/>
          </cell>
          <cell r="AG494" t="str">
            <v>OPENMixed</v>
          </cell>
        </row>
        <row r="495">
          <cell r="AE495" t="str">
            <v/>
          </cell>
          <cell r="AF495" t="str">
            <v/>
          </cell>
          <cell r="AG495" t="str">
            <v>OPENMixed</v>
          </cell>
        </row>
        <row r="496">
          <cell r="AE496" t="str">
            <v/>
          </cell>
          <cell r="AF496" t="str">
            <v/>
          </cell>
          <cell r="AG496" t="str">
            <v>OPENMixed</v>
          </cell>
        </row>
        <row r="497">
          <cell r="AE497" t="str">
            <v/>
          </cell>
          <cell r="AF497" t="str">
            <v/>
          </cell>
          <cell r="AG497" t="str">
            <v>OPENMixed</v>
          </cell>
        </row>
        <row r="498">
          <cell r="AE498" t="str">
            <v/>
          </cell>
          <cell r="AF498" t="str">
            <v/>
          </cell>
          <cell r="AG498" t="str">
            <v>OPENMixed</v>
          </cell>
        </row>
        <row r="499">
          <cell r="AE499" t="str">
            <v/>
          </cell>
          <cell r="AF499" t="str">
            <v/>
          </cell>
          <cell r="AG499" t="str">
            <v>OPENMixed</v>
          </cell>
        </row>
        <row r="500">
          <cell r="AE500" t="str">
            <v/>
          </cell>
          <cell r="AF500" t="str">
            <v/>
          </cell>
          <cell r="AG500" t="str">
            <v>OPENMixed</v>
          </cell>
        </row>
        <row r="501">
          <cell r="AE501" t="str">
            <v/>
          </cell>
          <cell r="AF501" t="str">
            <v/>
          </cell>
          <cell r="AG501" t="str">
            <v>OPENMixed</v>
          </cell>
        </row>
        <row r="502">
          <cell r="AE502" t="str">
            <v/>
          </cell>
          <cell r="AF502" t="str">
            <v/>
          </cell>
          <cell r="AG502" t="str">
            <v>OPENMixed</v>
          </cell>
        </row>
        <row r="503">
          <cell r="AE503" t="str">
            <v/>
          </cell>
          <cell r="AF503" t="str">
            <v/>
          </cell>
          <cell r="AG503" t="str">
            <v>OPENMixed</v>
          </cell>
        </row>
        <row r="504">
          <cell r="AE504" t="str">
            <v/>
          </cell>
          <cell r="AF504" t="str">
            <v/>
          </cell>
          <cell r="AG504" t="str">
            <v>OPENMixed</v>
          </cell>
        </row>
        <row r="505">
          <cell r="AE505" t="str">
            <v/>
          </cell>
          <cell r="AF505" t="str">
            <v/>
          </cell>
          <cell r="AG505" t="str">
            <v>OPENMixed</v>
          </cell>
        </row>
        <row r="506">
          <cell r="AE506" t="str">
            <v/>
          </cell>
          <cell r="AF506" t="str">
            <v/>
          </cell>
          <cell r="AG506" t="str">
            <v>OPENMixed</v>
          </cell>
        </row>
        <row r="507">
          <cell r="AE507" t="str">
            <v/>
          </cell>
          <cell r="AF507" t="str">
            <v/>
          </cell>
          <cell r="AG507" t="str">
            <v>OPENMixed</v>
          </cell>
        </row>
        <row r="508">
          <cell r="AE508" t="str">
            <v/>
          </cell>
          <cell r="AF508" t="str">
            <v/>
          </cell>
          <cell r="AG508" t="str">
            <v>OPENMixed</v>
          </cell>
        </row>
        <row r="509">
          <cell r="AE509" t="str">
            <v/>
          </cell>
          <cell r="AF509" t="str">
            <v/>
          </cell>
          <cell r="AG509" t="str">
            <v>OPENMixed</v>
          </cell>
        </row>
        <row r="510">
          <cell r="AE510" t="str">
            <v/>
          </cell>
          <cell r="AF510" t="str">
            <v/>
          </cell>
          <cell r="AG510" t="str">
            <v>OPENMixed</v>
          </cell>
        </row>
        <row r="511">
          <cell r="AE511" t="str">
            <v/>
          </cell>
          <cell r="AF511" t="str">
            <v/>
          </cell>
          <cell r="AG511" t="str">
            <v>OPENMixed</v>
          </cell>
        </row>
        <row r="512">
          <cell r="AE512" t="str">
            <v/>
          </cell>
          <cell r="AF512" t="str">
            <v/>
          </cell>
          <cell r="AG512" t="str">
            <v>OPENMixed</v>
          </cell>
        </row>
        <row r="513">
          <cell r="AE513" t="str">
            <v/>
          </cell>
          <cell r="AF513" t="str">
            <v/>
          </cell>
          <cell r="AG513" t="str">
            <v>OPENMixed</v>
          </cell>
        </row>
        <row r="514">
          <cell r="AE514" t="str">
            <v/>
          </cell>
          <cell r="AF514" t="str">
            <v/>
          </cell>
          <cell r="AG514" t="str">
            <v>OPENMixed</v>
          </cell>
        </row>
        <row r="515">
          <cell r="AE515" t="str">
            <v/>
          </cell>
          <cell r="AF515" t="str">
            <v/>
          </cell>
          <cell r="AG515" t="str">
            <v>OPENMixed</v>
          </cell>
        </row>
        <row r="516">
          <cell r="AE516" t="str">
            <v/>
          </cell>
          <cell r="AF516" t="str">
            <v/>
          </cell>
          <cell r="AG516" t="str">
            <v>OPENMixed</v>
          </cell>
        </row>
        <row r="517">
          <cell r="AE517" t="str">
            <v/>
          </cell>
          <cell r="AF517" t="str">
            <v/>
          </cell>
          <cell r="AG517" t="str">
            <v>OPENMixed</v>
          </cell>
        </row>
        <row r="518">
          <cell r="AE518" t="str">
            <v/>
          </cell>
          <cell r="AF518" t="str">
            <v/>
          </cell>
          <cell r="AG518" t="str">
            <v>OPENMixed</v>
          </cell>
        </row>
        <row r="519">
          <cell r="AE519" t="str">
            <v/>
          </cell>
          <cell r="AF519" t="str">
            <v/>
          </cell>
          <cell r="AG519" t="str">
            <v>OPENMixed</v>
          </cell>
        </row>
        <row r="520">
          <cell r="AE520" t="str">
            <v/>
          </cell>
          <cell r="AF520" t="str">
            <v/>
          </cell>
          <cell r="AG520" t="str">
            <v>OPENMixed</v>
          </cell>
        </row>
        <row r="521">
          <cell r="AE521" t="str">
            <v/>
          </cell>
          <cell r="AF521" t="str">
            <v/>
          </cell>
          <cell r="AG521" t="str">
            <v>OPENMixed</v>
          </cell>
        </row>
        <row r="522">
          <cell r="AE522" t="str">
            <v/>
          </cell>
          <cell r="AF522" t="str">
            <v/>
          </cell>
          <cell r="AG522" t="str">
            <v>OPENMixed</v>
          </cell>
        </row>
        <row r="523">
          <cell r="AE523" t="str">
            <v/>
          </cell>
          <cell r="AF523" t="str">
            <v/>
          </cell>
          <cell r="AG523" t="str">
            <v>OPENMixed</v>
          </cell>
        </row>
        <row r="524">
          <cell r="AE524" t="str">
            <v/>
          </cell>
          <cell r="AF524" t="str">
            <v/>
          </cell>
          <cell r="AG524" t="str">
            <v>OPENMixed</v>
          </cell>
        </row>
        <row r="525">
          <cell r="AE525" t="str">
            <v/>
          </cell>
          <cell r="AF525" t="str">
            <v/>
          </cell>
          <cell r="AG525" t="str">
            <v>OPENMixed</v>
          </cell>
        </row>
        <row r="526">
          <cell r="AE526" t="str">
            <v/>
          </cell>
          <cell r="AF526" t="str">
            <v/>
          </cell>
          <cell r="AG526" t="str">
            <v>OPENMixed</v>
          </cell>
        </row>
        <row r="527">
          <cell r="AE527" t="str">
            <v/>
          </cell>
          <cell r="AF527" t="str">
            <v/>
          </cell>
          <cell r="AG527" t="str">
            <v>OPENMixed</v>
          </cell>
        </row>
        <row r="528">
          <cell r="AE528" t="str">
            <v/>
          </cell>
          <cell r="AF528" t="str">
            <v/>
          </cell>
          <cell r="AG528" t="str">
            <v>OPENMixed</v>
          </cell>
        </row>
        <row r="529">
          <cell r="AE529" t="str">
            <v/>
          </cell>
          <cell r="AF529" t="str">
            <v/>
          </cell>
          <cell r="AG529" t="str">
            <v>OPENMixed</v>
          </cell>
        </row>
        <row r="530">
          <cell r="AE530" t="str">
            <v/>
          </cell>
          <cell r="AF530" t="str">
            <v/>
          </cell>
          <cell r="AG530" t="str">
            <v>OPENMixed</v>
          </cell>
        </row>
        <row r="531">
          <cell r="AE531" t="str">
            <v/>
          </cell>
          <cell r="AF531" t="str">
            <v/>
          </cell>
          <cell r="AG531" t="str">
            <v>OPENMixed</v>
          </cell>
        </row>
        <row r="532">
          <cell r="AE532" t="str">
            <v/>
          </cell>
          <cell r="AF532" t="str">
            <v/>
          </cell>
          <cell r="AG532" t="str">
            <v>OPENMixed</v>
          </cell>
        </row>
        <row r="533">
          <cell r="AE533" t="str">
            <v/>
          </cell>
          <cell r="AF533" t="str">
            <v/>
          </cell>
          <cell r="AG533" t="str">
            <v>OPENMixed</v>
          </cell>
        </row>
        <row r="534">
          <cell r="AE534" t="str">
            <v/>
          </cell>
          <cell r="AF534" t="str">
            <v/>
          </cell>
          <cell r="AG534" t="str">
            <v>OPENMixed</v>
          </cell>
        </row>
        <row r="535">
          <cell r="AE535" t="str">
            <v/>
          </cell>
          <cell r="AF535" t="str">
            <v/>
          </cell>
          <cell r="AG535" t="str">
            <v>OPENMixed</v>
          </cell>
        </row>
        <row r="536">
          <cell r="AE536" t="str">
            <v/>
          </cell>
          <cell r="AF536" t="str">
            <v/>
          </cell>
          <cell r="AG536" t="str">
            <v>OPENMixed</v>
          </cell>
        </row>
        <row r="537">
          <cell r="AE537" t="str">
            <v/>
          </cell>
          <cell r="AF537" t="str">
            <v/>
          </cell>
          <cell r="AG537" t="str">
            <v>OPENMixed</v>
          </cell>
        </row>
        <row r="538">
          <cell r="AE538" t="str">
            <v/>
          </cell>
          <cell r="AF538" t="str">
            <v/>
          </cell>
          <cell r="AG538" t="str">
            <v>OPENMixed</v>
          </cell>
        </row>
        <row r="539">
          <cell r="AE539" t="str">
            <v/>
          </cell>
          <cell r="AF539" t="str">
            <v/>
          </cell>
          <cell r="AG539" t="str">
            <v>OPENMixed</v>
          </cell>
        </row>
        <row r="540">
          <cell r="AE540" t="str">
            <v/>
          </cell>
          <cell r="AF540" t="str">
            <v/>
          </cell>
          <cell r="AG540" t="str">
            <v>OPENMixed</v>
          </cell>
        </row>
        <row r="541">
          <cell r="AE541" t="str">
            <v/>
          </cell>
          <cell r="AF541" t="str">
            <v/>
          </cell>
          <cell r="AG541" t="str">
            <v>OPENMixed</v>
          </cell>
        </row>
        <row r="542">
          <cell r="AE542" t="str">
            <v/>
          </cell>
          <cell r="AF542" t="str">
            <v/>
          </cell>
          <cell r="AG542" t="str">
            <v>OPENMixed</v>
          </cell>
        </row>
        <row r="543">
          <cell r="AE543" t="str">
            <v/>
          </cell>
          <cell r="AF543" t="str">
            <v/>
          </cell>
          <cell r="AG543" t="str">
            <v>OPENMixed</v>
          </cell>
        </row>
        <row r="544">
          <cell r="AE544" t="str">
            <v/>
          </cell>
          <cell r="AF544" t="str">
            <v/>
          </cell>
          <cell r="AG544" t="str">
            <v>OPENMixed</v>
          </cell>
        </row>
        <row r="545">
          <cell r="AE545" t="str">
            <v/>
          </cell>
          <cell r="AF545" t="str">
            <v/>
          </cell>
          <cell r="AG545" t="str">
            <v>OPENMixed</v>
          </cell>
        </row>
        <row r="546">
          <cell r="AE546" t="str">
            <v/>
          </cell>
          <cell r="AF546" t="str">
            <v/>
          </cell>
          <cell r="AG546" t="str">
            <v>OPENMixed</v>
          </cell>
        </row>
        <row r="547">
          <cell r="AE547" t="str">
            <v/>
          </cell>
          <cell r="AF547" t="str">
            <v/>
          </cell>
          <cell r="AG547" t="str">
            <v>OPENMixed</v>
          </cell>
        </row>
        <row r="548">
          <cell r="AE548" t="str">
            <v/>
          </cell>
          <cell r="AF548" t="str">
            <v/>
          </cell>
          <cell r="AG548" t="str">
            <v>OPENMixed</v>
          </cell>
        </row>
        <row r="549">
          <cell r="AE549" t="str">
            <v/>
          </cell>
          <cell r="AF549" t="str">
            <v/>
          </cell>
          <cell r="AG549" t="str">
            <v>OPENMixed</v>
          </cell>
        </row>
        <row r="550">
          <cell r="AE550" t="str">
            <v/>
          </cell>
          <cell r="AF550" t="str">
            <v/>
          </cell>
          <cell r="AG550" t="str">
            <v>OPENMixed</v>
          </cell>
        </row>
        <row r="551">
          <cell r="AE551" t="str">
            <v/>
          </cell>
          <cell r="AF551" t="str">
            <v/>
          </cell>
          <cell r="AG551" t="str">
            <v>OPENMixed</v>
          </cell>
        </row>
        <row r="552">
          <cell r="AE552" t="str">
            <v/>
          </cell>
          <cell r="AF552" t="str">
            <v/>
          </cell>
          <cell r="AG552" t="str">
            <v>OPENMixed</v>
          </cell>
        </row>
        <row r="553">
          <cell r="AE553" t="str">
            <v/>
          </cell>
          <cell r="AF553" t="str">
            <v/>
          </cell>
          <cell r="AG553" t="str">
            <v>OPENMixed</v>
          </cell>
        </row>
        <row r="554">
          <cell r="AE554" t="str">
            <v/>
          </cell>
          <cell r="AF554" t="str">
            <v/>
          </cell>
          <cell r="AG554" t="str">
            <v>OPENMixed</v>
          </cell>
        </row>
        <row r="555">
          <cell r="AE555" t="str">
            <v/>
          </cell>
          <cell r="AF555" t="str">
            <v/>
          </cell>
          <cell r="AG555" t="str">
            <v>OPENMixed</v>
          </cell>
        </row>
        <row r="556">
          <cell r="AE556" t="str">
            <v/>
          </cell>
          <cell r="AF556" t="str">
            <v/>
          </cell>
          <cell r="AG556" t="str">
            <v>OPENMixed</v>
          </cell>
        </row>
        <row r="557">
          <cell r="AE557" t="str">
            <v/>
          </cell>
          <cell r="AF557" t="str">
            <v/>
          </cell>
          <cell r="AG557" t="str">
            <v>OPENMixed</v>
          </cell>
        </row>
        <row r="558">
          <cell r="AE558" t="str">
            <v/>
          </cell>
          <cell r="AF558" t="str">
            <v/>
          </cell>
          <cell r="AG558" t="str">
            <v>OPENMixed</v>
          </cell>
        </row>
        <row r="559">
          <cell r="AE559" t="str">
            <v/>
          </cell>
          <cell r="AF559" t="str">
            <v/>
          </cell>
          <cell r="AG559" t="str">
            <v>OPENMixed</v>
          </cell>
        </row>
        <row r="560">
          <cell r="AE560" t="str">
            <v/>
          </cell>
          <cell r="AF560" t="str">
            <v/>
          </cell>
          <cell r="AG560" t="str">
            <v>OPENMixed</v>
          </cell>
        </row>
        <row r="561">
          <cell r="AE561" t="str">
            <v/>
          </cell>
          <cell r="AF561" t="str">
            <v/>
          </cell>
          <cell r="AG561" t="str">
            <v>OPENMixed</v>
          </cell>
        </row>
        <row r="562">
          <cell r="AE562" t="str">
            <v/>
          </cell>
          <cell r="AF562" t="str">
            <v/>
          </cell>
          <cell r="AG562" t="str">
            <v>OPENMixed</v>
          </cell>
        </row>
        <row r="563">
          <cell r="AE563" t="str">
            <v/>
          </cell>
          <cell r="AF563" t="str">
            <v/>
          </cell>
          <cell r="AG563" t="str">
            <v>OPENMixed</v>
          </cell>
        </row>
        <row r="564">
          <cell r="AE564" t="str">
            <v/>
          </cell>
          <cell r="AF564" t="str">
            <v/>
          </cell>
          <cell r="AG564" t="str">
            <v>OPENMixed</v>
          </cell>
        </row>
        <row r="565">
          <cell r="AE565" t="str">
            <v/>
          </cell>
          <cell r="AF565" t="str">
            <v/>
          </cell>
          <cell r="AG565" t="str">
            <v>OPENMixed</v>
          </cell>
        </row>
        <row r="566">
          <cell r="AE566" t="str">
            <v/>
          </cell>
          <cell r="AF566" t="str">
            <v/>
          </cell>
          <cell r="AG566" t="str">
            <v>OPENMixed</v>
          </cell>
        </row>
        <row r="567">
          <cell r="AE567" t="str">
            <v/>
          </cell>
          <cell r="AF567" t="str">
            <v/>
          </cell>
          <cell r="AG567" t="str">
            <v>OPENMixed</v>
          </cell>
        </row>
        <row r="568">
          <cell r="AE568" t="str">
            <v/>
          </cell>
          <cell r="AF568" t="str">
            <v/>
          </cell>
          <cell r="AG568" t="str">
            <v>OPENMixed</v>
          </cell>
        </row>
        <row r="569">
          <cell r="AE569" t="str">
            <v/>
          </cell>
          <cell r="AF569" t="str">
            <v/>
          </cell>
          <cell r="AG569" t="str">
            <v>OPENMixed</v>
          </cell>
        </row>
        <row r="570">
          <cell r="AE570" t="str">
            <v/>
          </cell>
          <cell r="AF570" t="str">
            <v/>
          </cell>
          <cell r="AG570" t="str">
            <v>OPENMixed</v>
          </cell>
        </row>
        <row r="571">
          <cell r="AE571" t="str">
            <v/>
          </cell>
          <cell r="AF571" t="str">
            <v/>
          </cell>
          <cell r="AG571" t="str">
            <v>OPENMixed</v>
          </cell>
        </row>
        <row r="572">
          <cell r="AE572" t="str">
            <v/>
          </cell>
          <cell r="AF572" t="str">
            <v/>
          </cell>
          <cell r="AG572" t="str">
            <v>OPENMixed</v>
          </cell>
        </row>
        <row r="573">
          <cell r="AE573" t="str">
            <v/>
          </cell>
          <cell r="AF573" t="str">
            <v/>
          </cell>
          <cell r="AG573" t="str">
            <v>OPENMixed</v>
          </cell>
        </row>
        <row r="574">
          <cell r="AE574" t="str">
            <v/>
          </cell>
          <cell r="AF574" t="str">
            <v/>
          </cell>
          <cell r="AG574" t="str">
            <v>OPENMixed</v>
          </cell>
        </row>
        <row r="575">
          <cell r="AE575" t="str">
            <v/>
          </cell>
          <cell r="AF575" t="str">
            <v/>
          </cell>
          <cell r="AG575" t="str">
            <v>OPENMixed</v>
          </cell>
        </row>
        <row r="576">
          <cell r="AE576" t="str">
            <v/>
          </cell>
          <cell r="AF576" t="str">
            <v/>
          </cell>
          <cell r="AG576" t="str">
            <v>OPENMixed</v>
          </cell>
        </row>
        <row r="577">
          <cell r="AE577" t="str">
            <v/>
          </cell>
          <cell r="AF577" t="str">
            <v/>
          </cell>
          <cell r="AG577" t="str">
            <v>U17Men5</v>
          </cell>
        </row>
        <row r="578">
          <cell r="AE578" t="str">
            <v/>
          </cell>
          <cell r="AF578" t="str">
            <v/>
          </cell>
          <cell r="AG578" t="str">
            <v>U17MenClub</v>
          </cell>
        </row>
        <row r="579">
          <cell r="AE579" t="str">
            <v/>
          </cell>
          <cell r="AF579" t="str">
            <v/>
          </cell>
          <cell r="AG579" t="str">
            <v>U17Men</v>
          </cell>
        </row>
        <row r="580">
          <cell r="AE580" t="str">
            <v/>
          </cell>
          <cell r="AF580" t="str">
            <v/>
          </cell>
          <cell r="AG580" t="str">
            <v>U17Men</v>
          </cell>
        </row>
        <row r="581">
          <cell r="AE581" t="str">
            <v/>
          </cell>
          <cell r="AF581" t="str">
            <v/>
          </cell>
          <cell r="AG581" t="str">
            <v>U17Men</v>
          </cell>
        </row>
        <row r="582">
          <cell r="AE582" t="str">
            <v/>
          </cell>
          <cell r="AF582" t="str">
            <v/>
          </cell>
          <cell r="AG582" t="str">
            <v>U17Men</v>
          </cell>
        </row>
        <row r="583">
          <cell r="AE583" t="str">
            <v/>
          </cell>
          <cell r="AF583" t="str">
            <v/>
          </cell>
          <cell r="AG583" t="str">
            <v>U17Men</v>
          </cell>
        </row>
        <row r="584">
          <cell r="AE584" t="str">
            <v/>
          </cell>
          <cell r="AF584" t="str">
            <v/>
          </cell>
          <cell r="AG584" t="str">
            <v>U17Men</v>
          </cell>
        </row>
        <row r="585">
          <cell r="AE585" t="str">
            <v/>
          </cell>
          <cell r="AF585" t="str">
            <v/>
          </cell>
          <cell r="AG585" t="str">
            <v>U17Men</v>
          </cell>
        </row>
        <row r="586">
          <cell r="AE586" t="str">
            <v/>
          </cell>
          <cell r="AF586" t="str">
            <v/>
          </cell>
          <cell r="AG586" t="str">
            <v>U17Men</v>
          </cell>
        </row>
        <row r="587">
          <cell r="AE587" t="str">
            <v/>
          </cell>
          <cell r="AF587" t="str">
            <v/>
          </cell>
          <cell r="AG587" t="str">
            <v>U17Men</v>
          </cell>
        </row>
        <row r="588">
          <cell r="AE588" t="str">
            <v/>
          </cell>
          <cell r="AF588" t="str">
            <v/>
          </cell>
          <cell r="AG588" t="str">
            <v>U17Men</v>
          </cell>
        </row>
        <row r="589">
          <cell r="AE589" t="str">
            <v/>
          </cell>
          <cell r="AF589" t="str">
            <v/>
          </cell>
          <cell r="AG589" t="str">
            <v>U17Men</v>
          </cell>
        </row>
        <row r="590">
          <cell r="AE590" t="str">
            <v/>
          </cell>
          <cell r="AF590" t="str">
            <v/>
          </cell>
          <cell r="AG590" t="str">
            <v>U17Men</v>
          </cell>
        </row>
        <row r="591">
          <cell r="AE591" t="str">
            <v/>
          </cell>
          <cell r="AF591" t="str">
            <v/>
          </cell>
          <cell r="AG591" t="str">
            <v>U17Men</v>
          </cell>
        </row>
        <row r="592">
          <cell r="AE592" t="str">
            <v/>
          </cell>
          <cell r="AF592" t="str">
            <v/>
          </cell>
          <cell r="AG592" t="str">
            <v>U17Men</v>
          </cell>
        </row>
        <row r="593">
          <cell r="AE593" t="str">
            <v/>
          </cell>
          <cell r="AF593" t="str">
            <v/>
          </cell>
          <cell r="AG593" t="str">
            <v>U17Men</v>
          </cell>
        </row>
        <row r="594">
          <cell r="AE594" t="str">
            <v/>
          </cell>
          <cell r="AF594" t="str">
            <v/>
          </cell>
          <cell r="AG594" t="str">
            <v>U17Men</v>
          </cell>
        </row>
        <row r="595">
          <cell r="AE595" t="str">
            <v/>
          </cell>
          <cell r="AF595" t="str">
            <v/>
          </cell>
          <cell r="AG595" t="str">
            <v>U17Men</v>
          </cell>
        </row>
        <row r="596">
          <cell r="AE596" t="str">
            <v/>
          </cell>
          <cell r="AF596" t="str">
            <v/>
          </cell>
          <cell r="AG596" t="str">
            <v>U17Men</v>
          </cell>
        </row>
        <row r="597">
          <cell r="AE597" t="str">
            <v/>
          </cell>
          <cell r="AF597" t="str">
            <v/>
          </cell>
          <cell r="AG597" t="str">
            <v>U17Men</v>
          </cell>
        </row>
        <row r="598">
          <cell r="AE598" t="str">
            <v/>
          </cell>
          <cell r="AF598" t="str">
            <v/>
          </cell>
          <cell r="AG598" t="str">
            <v>U17Men</v>
          </cell>
        </row>
        <row r="599">
          <cell r="AE599" t="str">
            <v/>
          </cell>
          <cell r="AF599" t="str">
            <v/>
          </cell>
          <cell r="AG599" t="str">
            <v>U17Men</v>
          </cell>
        </row>
        <row r="600">
          <cell r="AE600" t="str">
            <v/>
          </cell>
          <cell r="AF600" t="str">
            <v/>
          </cell>
          <cell r="AG600" t="str">
            <v>U17Men</v>
          </cell>
        </row>
        <row r="601">
          <cell r="AE601" t="str">
            <v/>
          </cell>
          <cell r="AF601" t="str">
            <v/>
          </cell>
          <cell r="AG601" t="str">
            <v>U17Men</v>
          </cell>
        </row>
        <row r="602">
          <cell r="AE602" t="str">
            <v/>
          </cell>
          <cell r="AF602" t="str">
            <v/>
          </cell>
          <cell r="AG602" t="str">
            <v>U17Men</v>
          </cell>
        </row>
        <row r="603">
          <cell r="AE603" t="str">
            <v/>
          </cell>
          <cell r="AF603" t="str">
            <v/>
          </cell>
          <cell r="AG603" t="str">
            <v>U17Men</v>
          </cell>
        </row>
        <row r="604">
          <cell r="AE604" t="str">
            <v/>
          </cell>
          <cell r="AF604" t="str">
            <v/>
          </cell>
          <cell r="AG604" t="str">
            <v>U17Men</v>
          </cell>
        </row>
        <row r="605">
          <cell r="AE605" t="str">
            <v/>
          </cell>
          <cell r="AF605" t="str">
            <v/>
          </cell>
          <cell r="AG605" t="str">
            <v>U17Men</v>
          </cell>
        </row>
        <row r="606">
          <cell r="AE606" t="str">
            <v/>
          </cell>
          <cell r="AF606" t="str">
            <v/>
          </cell>
          <cell r="AG606" t="str">
            <v>U17Men</v>
          </cell>
        </row>
        <row r="607">
          <cell r="AE607" t="str">
            <v/>
          </cell>
          <cell r="AF607" t="str">
            <v/>
          </cell>
          <cell r="AG607" t="str">
            <v>U17Men</v>
          </cell>
        </row>
        <row r="608">
          <cell r="AE608" t="str">
            <v/>
          </cell>
          <cell r="AF608" t="str">
            <v/>
          </cell>
          <cell r="AG608" t="str">
            <v>U17Men</v>
          </cell>
        </row>
        <row r="609">
          <cell r="AE609" t="str">
            <v/>
          </cell>
          <cell r="AF609" t="str">
            <v/>
          </cell>
          <cell r="AG609" t="str">
            <v>U17Men</v>
          </cell>
        </row>
        <row r="610">
          <cell r="AE610" t="str">
            <v/>
          </cell>
          <cell r="AF610" t="str">
            <v/>
          </cell>
          <cell r="AG610" t="str">
            <v>U17Men</v>
          </cell>
        </row>
        <row r="611">
          <cell r="AE611" t="str">
            <v/>
          </cell>
          <cell r="AF611" t="str">
            <v/>
          </cell>
          <cell r="AG611" t="str">
            <v>U17Men</v>
          </cell>
        </row>
        <row r="612">
          <cell r="AE612" t="str">
            <v/>
          </cell>
          <cell r="AF612" t="str">
            <v/>
          </cell>
          <cell r="AG612" t="str">
            <v>U17Men</v>
          </cell>
        </row>
        <row r="613">
          <cell r="AE613" t="str">
            <v/>
          </cell>
          <cell r="AF613" t="str">
            <v/>
          </cell>
          <cell r="AG613" t="str">
            <v>U17Men</v>
          </cell>
        </row>
        <row r="614">
          <cell r="AE614" t="str">
            <v/>
          </cell>
          <cell r="AF614" t="str">
            <v/>
          </cell>
          <cell r="AG614" t="str">
            <v>U17Men</v>
          </cell>
        </row>
        <row r="615">
          <cell r="AE615" t="str">
            <v/>
          </cell>
          <cell r="AF615" t="str">
            <v/>
          </cell>
          <cell r="AG615" t="str">
            <v>U17Men</v>
          </cell>
        </row>
        <row r="616">
          <cell r="AE616" t="str">
            <v/>
          </cell>
          <cell r="AF616" t="str">
            <v/>
          </cell>
          <cell r="AG616" t="str">
            <v>U17Men</v>
          </cell>
        </row>
        <row r="617">
          <cell r="AE617" t="str">
            <v/>
          </cell>
          <cell r="AF617" t="str">
            <v/>
          </cell>
          <cell r="AG617" t="str">
            <v>U17Men</v>
          </cell>
        </row>
        <row r="618">
          <cell r="AE618" t="str">
            <v/>
          </cell>
          <cell r="AF618" t="str">
            <v/>
          </cell>
          <cell r="AG618" t="str">
            <v>U17Men</v>
          </cell>
        </row>
        <row r="619">
          <cell r="AE619" t="str">
            <v/>
          </cell>
          <cell r="AF619" t="str">
            <v/>
          </cell>
          <cell r="AG619" t="str">
            <v>U17Men</v>
          </cell>
        </row>
        <row r="620">
          <cell r="AE620" t="str">
            <v/>
          </cell>
          <cell r="AF620" t="str">
            <v/>
          </cell>
          <cell r="AG620" t="str">
            <v>U17Men</v>
          </cell>
        </row>
        <row r="621">
          <cell r="AE621" t="str">
            <v/>
          </cell>
          <cell r="AF621" t="str">
            <v/>
          </cell>
          <cell r="AG621" t="str">
            <v>U17Men</v>
          </cell>
        </row>
        <row r="622">
          <cell r="AE622" t="str">
            <v/>
          </cell>
          <cell r="AF622" t="str">
            <v/>
          </cell>
          <cell r="AG622" t="str">
            <v>U17Men</v>
          </cell>
        </row>
        <row r="623">
          <cell r="AE623" t="str">
            <v/>
          </cell>
          <cell r="AF623" t="str">
            <v/>
          </cell>
          <cell r="AG623" t="str">
            <v>U17Men</v>
          </cell>
        </row>
        <row r="624">
          <cell r="AE624" t="str">
            <v/>
          </cell>
          <cell r="AF624" t="str">
            <v/>
          </cell>
          <cell r="AG624" t="str">
            <v>U17Men</v>
          </cell>
        </row>
        <row r="625">
          <cell r="AE625" t="str">
            <v/>
          </cell>
          <cell r="AF625" t="str">
            <v/>
          </cell>
          <cell r="AG625" t="str">
            <v>U17Men</v>
          </cell>
        </row>
        <row r="626">
          <cell r="AE626" t="str">
            <v/>
          </cell>
          <cell r="AF626" t="str">
            <v/>
          </cell>
          <cell r="AG626" t="str">
            <v>U17Men</v>
          </cell>
        </row>
        <row r="627">
          <cell r="AE627" t="str">
            <v/>
          </cell>
          <cell r="AF627" t="str">
            <v/>
          </cell>
          <cell r="AG627" t="str">
            <v>U17Men</v>
          </cell>
        </row>
        <row r="628">
          <cell r="AE628" t="str">
            <v/>
          </cell>
          <cell r="AF628" t="str">
            <v/>
          </cell>
          <cell r="AG628" t="str">
            <v>U17Men</v>
          </cell>
        </row>
        <row r="629">
          <cell r="AE629" t="str">
            <v/>
          </cell>
          <cell r="AF629" t="str">
            <v/>
          </cell>
          <cell r="AG629" t="str">
            <v>U17Men</v>
          </cell>
        </row>
        <row r="630">
          <cell r="AE630" t="str">
            <v/>
          </cell>
          <cell r="AF630" t="str">
            <v/>
          </cell>
          <cell r="AG630" t="str">
            <v>U17Men</v>
          </cell>
        </row>
        <row r="631">
          <cell r="AE631" t="str">
            <v/>
          </cell>
          <cell r="AF631" t="str">
            <v/>
          </cell>
          <cell r="AG631" t="str">
            <v>U17Men</v>
          </cell>
        </row>
        <row r="632">
          <cell r="AE632" t="str">
            <v/>
          </cell>
          <cell r="AF632" t="str">
            <v/>
          </cell>
          <cell r="AG632" t="str">
            <v>U17Men</v>
          </cell>
        </row>
        <row r="633">
          <cell r="AE633" t="str">
            <v/>
          </cell>
          <cell r="AF633" t="str">
            <v/>
          </cell>
          <cell r="AG633" t="str">
            <v>U17Men</v>
          </cell>
        </row>
        <row r="634">
          <cell r="AE634" t="str">
            <v/>
          </cell>
          <cell r="AF634" t="str">
            <v/>
          </cell>
          <cell r="AG634" t="str">
            <v>U17Men</v>
          </cell>
        </row>
        <row r="635">
          <cell r="AE635" t="str">
            <v/>
          </cell>
          <cell r="AF635" t="str">
            <v/>
          </cell>
          <cell r="AG635" t="str">
            <v>U17Men</v>
          </cell>
        </row>
        <row r="636">
          <cell r="AE636" t="str">
            <v/>
          </cell>
          <cell r="AF636" t="str">
            <v/>
          </cell>
          <cell r="AG636" t="str">
            <v>U17Men</v>
          </cell>
        </row>
        <row r="637">
          <cell r="AE637" t="str">
            <v/>
          </cell>
          <cell r="AF637" t="str">
            <v/>
          </cell>
          <cell r="AG637" t="str">
            <v>U17Men</v>
          </cell>
        </row>
        <row r="638">
          <cell r="AE638" t="str">
            <v/>
          </cell>
          <cell r="AF638" t="str">
            <v/>
          </cell>
          <cell r="AG638" t="str">
            <v>U17Men</v>
          </cell>
        </row>
        <row r="639">
          <cell r="AE639" t="str">
            <v/>
          </cell>
          <cell r="AF639" t="str">
            <v/>
          </cell>
          <cell r="AG639" t="str">
            <v>U17Men</v>
          </cell>
        </row>
        <row r="640">
          <cell r="AE640" t="str">
            <v/>
          </cell>
          <cell r="AF640" t="str">
            <v/>
          </cell>
          <cell r="AG640" t="str">
            <v>U17Men</v>
          </cell>
        </row>
        <row r="641">
          <cell r="AE641" t="str">
            <v/>
          </cell>
          <cell r="AF641" t="str">
            <v/>
          </cell>
          <cell r="AG641" t="str">
            <v>U17Men</v>
          </cell>
        </row>
        <row r="642">
          <cell r="AE642" t="str">
            <v/>
          </cell>
          <cell r="AF642" t="str">
            <v/>
          </cell>
          <cell r="AG642" t="str">
            <v>U17Men</v>
          </cell>
        </row>
        <row r="643">
          <cell r="AE643" t="str">
            <v/>
          </cell>
          <cell r="AF643" t="str">
            <v/>
          </cell>
          <cell r="AG643" t="str">
            <v>U17Men</v>
          </cell>
        </row>
        <row r="644">
          <cell r="AE644" t="str">
            <v/>
          </cell>
          <cell r="AF644" t="str">
            <v/>
          </cell>
          <cell r="AG644" t="str">
            <v>U17Men</v>
          </cell>
        </row>
        <row r="645">
          <cell r="AE645" t="str">
            <v/>
          </cell>
          <cell r="AF645" t="str">
            <v/>
          </cell>
          <cell r="AG645" t="str">
            <v>U17Men</v>
          </cell>
        </row>
        <row r="646">
          <cell r="AE646" t="str">
            <v/>
          </cell>
          <cell r="AF646" t="str">
            <v/>
          </cell>
          <cell r="AG646" t="str">
            <v>U17Men</v>
          </cell>
        </row>
        <row r="647">
          <cell r="AE647" t="str">
            <v/>
          </cell>
          <cell r="AF647" t="str">
            <v/>
          </cell>
          <cell r="AG647" t="str">
            <v>U17Men</v>
          </cell>
        </row>
        <row r="648">
          <cell r="AE648" t="str">
            <v/>
          </cell>
          <cell r="AF648" t="str">
            <v/>
          </cell>
          <cell r="AG648" t="str">
            <v>U17Men</v>
          </cell>
        </row>
        <row r="649">
          <cell r="AE649" t="str">
            <v/>
          </cell>
          <cell r="AF649" t="str">
            <v/>
          </cell>
          <cell r="AG649" t="str">
            <v>U17Men</v>
          </cell>
        </row>
        <row r="650">
          <cell r="AE650" t="str">
            <v/>
          </cell>
          <cell r="AF650" t="str">
            <v/>
          </cell>
          <cell r="AG650" t="str">
            <v>U17Men</v>
          </cell>
        </row>
        <row r="651">
          <cell r="AE651" t="str">
            <v/>
          </cell>
          <cell r="AF651" t="str">
            <v/>
          </cell>
          <cell r="AG651" t="str">
            <v>U17Men</v>
          </cell>
        </row>
        <row r="652">
          <cell r="AE652" t="str">
            <v/>
          </cell>
          <cell r="AF652" t="str">
            <v/>
          </cell>
          <cell r="AG652" t="str">
            <v>U17Men</v>
          </cell>
        </row>
        <row r="653">
          <cell r="AE653" t="str">
            <v/>
          </cell>
          <cell r="AF653" t="str">
            <v/>
          </cell>
          <cell r="AG653" t="str">
            <v>U17Men</v>
          </cell>
        </row>
        <row r="654">
          <cell r="AE654" t="str">
            <v/>
          </cell>
          <cell r="AF654" t="str">
            <v/>
          </cell>
          <cell r="AG654" t="str">
            <v>U17Men</v>
          </cell>
        </row>
        <row r="655">
          <cell r="AE655" t="str">
            <v/>
          </cell>
          <cell r="AF655" t="str">
            <v/>
          </cell>
          <cell r="AG655" t="str">
            <v>U17Men</v>
          </cell>
        </row>
        <row r="656">
          <cell r="AE656" t="str">
            <v/>
          </cell>
          <cell r="AF656" t="str">
            <v/>
          </cell>
          <cell r="AG656" t="str">
            <v>U17Men</v>
          </cell>
        </row>
        <row r="657">
          <cell r="AE657" t="str">
            <v/>
          </cell>
          <cell r="AF657" t="str">
            <v/>
          </cell>
          <cell r="AG657" t="str">
            <v>U17Men</v>
          </cell>
        </row>
        <row r="658">
          <cell r="AE658" t="str">
            <v/>
          </cell>
          <cell r="AF658" t="str">
            <v/>
          </cell>
          <cell r="AG658" t="str">
            <v>U17Men</v>
          </cell>
        </row>
        <row r="659">
          <cell r="AE659" t="str">
            <v/>
          </cell>
          <cell r="AF659" t="str">
            <v/>
          </cell>
          <cell r="AG659" t="str">
            <v>U17Men</v>
          </cell>
        </row>
        <row r="660">
          <cell r="AE660" t="str">
            <v/>
          </cell>
          <cell r="AF660" t="str">
            <v/>
          </cell>
          <cell r="AG660" t="str">
            <v>U17Men</v>
          </cell>
        </row>
        <row r="661">
          <cell r="AE661" t="str">
            <v/>
          </cell>
          <cell r="AF661" t="str">
            <v/>
          </cell>
          <cell r="AG661" t="str">
            <v>U17Men</v>
          </cell>
        </row>
        <row r="662">
          <cell r="AE662" t="str">
            <v/>
          </cell>
          <cell r="AF662" t="str">
            <v/>
          </cell>
          <cell r="AG662" t="str">
            <v>U17Men</v>
          </cell>
        </row>
        <row r="663">
          <cell r="AE663" t="str">
            <v/>
          </cell>
          <cell r="AF663" t="str">
            <v/>
          </cell>
          <cell r="AG663" t="str">
            <v>U17Men</v>
          </cell>
        </row>
        <row r="664">
          <cell r="AE664" t="str">
            <v/>
          </cell>
          <cell r="AF664" t="str">
            <v/>
          </cell>
          <cell r="AG664" t="str">
            <v>U17Men</v>
          </cell>
        </row>
        <row r="665">
          <cell r="AE665" t="str">
            <v/>
          </cell>
          <cell r="AF665" t="str">
            <v/>
          </cell>
          <cell r="AG665" t="str">
            <v>U17Men</v>
          </cell>
        </row>
        <row r="666">
          <cell r="AE666" t="str">
            <v/>
          </cell>
          <cell r="AF666" t="str">
            <v/>
          </cell>
          <cell r="AG666" t="str">
            <v>U17Men</v>
          </cell>
        </row>
        <row r="667">
          <cell r="AE667" t="str">
            <v/>
          </cell>
          <cell r="AF667" t="str">
            <v/>
          </cell>
          <cell r="AG667" t="str">
            <v>U17Men</v>
          </cell>
        </row>
        <row r="668">
          <cell r="AE668" t="str">
            <v/>
          </cell>
          <cell r="AF668" t="str">
            <v/>
          </cell>
          <cell r="AG668" t="str">
            <v>U17Men</v>
          </cell>
        </row>
        <row r="669">
          <cell r="AE669" t="str">
            <v/>
          </cell>
          <cell r="AF669" t="str">
            <v/>
          </cell>
          <cell r="AG669" t="str">
            <v>U17Men</v>
          </cell>
        </row>
        <row r="670">
          <cell r="AE670" t="str">
            <v/>
          </cell>
          <cell r="AF670" t="str">
            <v/>
          </cell>
          <cell r="AG670" t="str">
            <v>U17Men</v>
          </cell>
        </row>
        <row r="671">
          <cell r="AE671" t="str">
            <v/>
          </cell>
          <cell r="AF671" t="str">
            <v/>
          </cell>
          <cell r="AG671" t="str">
            <v>U17Men</v>
          </cell>
        </row>
        <row r="672">
          <cell r="AE672" t="str">
            <v/>
          </cell>
          <cell r="AF672" t="str">
            <v/>
          </cell>
          <cell r="AG672" t="str">
            <v>U17Men</v>
          </cell>
        </row>
        <row r="673">
          <cell r="AE673" t="str">
            <v/>
          </cell>
          <cell r="AF673" t="str">
            <v/>
          </cell>
          <cell r="AG673" t="str">
            <v>U17Men</v>
          </cell>
        </row>
        <row r="674">
          <cell r="AE674" t="str">
            <v/>
          </cell>
          <cell r="AF674" t="str">
            <v/>
          </cell>
          <cell r="AG674" t="str">
            <v>U17Men</v>
          </cell>
        </row>
        <row r="675">
          <cell r="AE675" t="str">
            <v/>
          </cell>
          <cell r="AF675" t="str">
            <v/>
          </cell>
          <cell r="AG675" t="str">
            <v>U17Men</v>
          </cell>
        </row>
        <row r="676">
          <cell r="AE676" t="str">
            <v/>
          </cell>
          <cell r="AF676" t="str">
            <v/>
          </cell>
          <cell r="AG676" t="str">
            <v>U17Men</v>
          </cell>
        </row>
        <row r="677">
          <cell r="AE677" t="str">
            <v/>
          </cell>
          <cell r="AF677" t="str">
            <v/>
          </cell>
          <cell r="AG677" t="str">
            <v>U17Men</v>
          </cell>
        </row>
        <row r="678">
          <cell r="AE678" t="str">
            <v/>
          </cell>
          <cell r="AF678" t="str">
            <v/>
          </cell>
          <cell r="AG678" t="str">
            <v>U17Men</v>
          </cell>
        </row>
        <row r="679">
          <cell r="AE679" t="str">
            <v/>
          </cell>
          <cell r="AF679" t="str">
            <v/>
          </cell>
          <cell r="AG679" t="str">
            <v>U17Men</v>
          </cell>
        </row>
        <row r="680">
          <cell r="AE680" t="str">
            <v/>
          </cell>
          <cell r="AF680" t="str">
            <v/>
          </cell>
          <cell r="AG680" t="str">
            <v>U17Men</v>
          </cell>
        </row>
        <row r="681">
          <cell r="AE681" t="str">
            <v/>
          </cell>
          <cell r="AF681" t="str">
            <v/>
          </cell>
          <cell r="AG681" t="str">
            <v>U17Men</v>
          </cell>
        </row>
        <row r="682">
          <cell r="AE682" t="str">
            <v/>
          </cell>
          <cell r="AF682" t="str">
            <v/>
          </cell>
          <cell r="AG682" t="str">
            <v>U17Men</v>
          </cell>
        </row>
        <row r="683">
          <cell r="AE683" t="str">
            <v/>
          </cell>
          <cell r="AF683" t="str">
            <v/>
          </cell>
          <cell r="AG683" t="str">
            <v>U17Men</v>
          </cell>
        </row>
        <row r="684">
          <cell r="AE684" t="str">
            <v/>
          </cell>
          <cell r="AF684" t="str">
            <v/>
          </cell>
          <cell r="AG684" t="str">
            <v>U17Men</v>
          </cell>
        </row>
        <row r="685">
          <cell r="AE685" t="str">
            <v/>
          </cell>
          <cell r="AF685" t="str">
            <v/>
          </cell>
          <cell r="AG685" t="str">
            <v>U17Men</v>
          </cell>
        </row>
        <row r="686">
          <cell r="AE686" t="str">
            <v/>
          </cell>
          <cell r="AF686" t="str">
            <v/>
          </cell>
          <cell r="AG686" t="str">
            <v>U17Men</v>
          </cell>
        </row>
        <row r="687">
          <cell r="AE687" t="str">
            <v/>
          </cell>
          <cell r="AF687" t="str">
            <v/>
          </cell>
          <cell r="AG687" t="str">
            <v>U17Men</v>
          </cell>
        </row>
        <row r="688">
          <cell r="AE688" t="str">
            <v/>
          </cell>
          <cell r="AF688" t="str">
            <v/>
          </cell>
          <cell r="AG688" t="str">
            <v>U17Men</v>
          </cell>
        </row>
        <row r="689">
          <cell r="AE689" t="str">
            <v/>
          </cell>
          <cell r="AF689" t="str">
            <v/>
          </cell>
          <cell r="AG689" t="str">
            <v>U17Men</v>
          </cell>
        </row>
        <row r="690">
          <cell r="AE690" t="str">
            <v/>
          </cell>
          <cell r="AF690" t="str">
            <v/>
          </cell>
          <cell r="AG690" t="str">
            <v>U17Men</v>
          </cell>
        </row>
        <row r="691">
          <cell r="AE691" t="str">
            <v/>
          </cell>
          <cell r="AF691" t="str">
            <v/>
          </cell>
          <cell r="AG691" t="str">
            <v>U17Men</v>
          </cell>
        </row>
        <row r="692">
          <cell r="AE692" t="str">
            <v/>
          </cell>
          <cell r="AF692" t="str">
            <v/>
          </cell>
          <cell r="AG692" t="str">
            <v>U17Men</v>
          </cell>
        </row>
        <row r="693">
          <cell r="AE693" t="str">
            <v/>
          </cell>
          <cell r="AF693" t="str">
            <v/>
          </cell>
          <cell r="AG693" t="str">
            <v>U17Men</v>
          </cell>
        </row>
        <row r="694">
          <cell r="AE694" t="str">
            <v/>
          </cell>
          <cell r="AF694" t="str">
            <v/>
          </cell>
          <cell r="AG694" t="str">
            <v>U17Men</v>
          </cell>
        </row>
        <row r="695">
          <cell r="AE695" t="str">
            <v/>
          </cell>
          <cell r="AF695" t="str">
            <v/>
          </cell>
          <cell r="AG695" t="str">
            <v>U17Men</v>
          </cell>
        </row>
        <row r="696">
          <cell r="AE696" t="str">
            <v/>
          </cell>
          <cell r="AF696" t="str">
            <v/>
          </cell>
          <cell r="AG696" t="str">
            <v>U17Men</v>
          </cell>
        </row>
        <row r="697">
          <cell r="AE697" t="str">
            <v/>
          </cell>
          <cell r="AF697" t="str">
            <v/>
          </cell>
          <cell r="AG697" t="str">
            <v>U17Men</v>
          </cell>
        </row>
        <row r="698">
          <cell r="AE698" t="str">
            <v/>
          </cell>
          <cell r="AF698" t="str">
            <v/>
          </cell>
          <cell r="AG698" t="str">
            <v>U17Men</v>
          </cell>
        </row>
        <row r="699">
          <cell r="AE699" t="str">
            <v/>
          </cell>
          <cell r="AF699" t="str">
            <v/>
          </cell>
          <cell r="AG699" t="str">
            <v>U17Men</v>
          </cell>
        </row>
        <row r="700">
          <cell r="AE700" t="str">
            <v/>
          </cell>
          <cell r="AF700" t="str">
            <v/>
          </cell>
          <cell r="AG700" t="str">
            <v>U17Men</v>
          </cell>
        </row>
        <row r="701">
          <cell r="AE701" t="str">
            <v/>
          </cell>
          <cell r="AF701" t="str">
            <v/>
          </cell>
          <cell r="AG701" t="str">
            <v>U17Men</v>
          </cell>
        </row>
        <row r="702">
          <cell r="AE702" t="str">
            <v/>
          </cell>
          <cell r="AF702" t="str">
            <v/>
          </cell>
          <cell r="AG702" t="str">
            <v>U17Men</v>
          </cell>
        </row>
        <row r="703">
          <cell r="AE703" t="str">
            <v/>
          </cell>
          <cell r="AF703" t="str">
            <v/>
          </cell>
          <cell r="AG703" t="str">
            <v>U17Men</v>
          </cell>
        </row>
        <row r="704">
          <cell r="AE704" t="str">
            <v/>
          </cell>
          <cell r="AF704" t="str">
            <v/>
          </cell>
          <cell r="AG704" t="str">
            <v>U17Men</v>
          </cell>
        </row>
        <row r="705">
          <cell r="AE705" t="str">
            <v/>
          </cell>
          <cell r="AF705" t="str">
            <v/>
          </cell>
          <cell r="AG705" t="str">
            <v>U17Men</v>
          </cell>
        </row>
        <row r="706">
          <cell r="AE706" t="str">
            <v/>
          </cell>
          <cell r="AF706" t="str">
            <v/>
          </cell>
          <cell r="AG706" t="str">
            <v>U17Men</v>
          </cell>
        </row>
        <row r="707">
          <cell r="AE707" t="str">
            <v/>
          </cell>
          <cell r="AF707" t="str">
            <v/>
          </cell>
          <cell r="AG707" t="str">
            <v>U17Men</v>
          </cell>
        </row>
        <row r="708">
          <cell r="AE708" t="str">
            <v/>
          </cell>
          <cell r="AF708" t="str">
            <v/>
          </cell>
          <cell r="AG708" t="str">
            <v>U17Men</v>
          </cell>
        </row>
        <row r="709">
          <cell r="AE709" t="str">
            <v/>
          </cell>
          <cell r="AF709" t="str">
            <v/>
          </cell>
          <cell r="AG709" t="str">
            <v>U17Men</v>
          </cell>
        </row>
        <row r="710">
          <cell r="AE710" t="str">
            <v/>
          </cell>
          <cell r="AF710" t="str">
            <v/>
          </cell>
          <cell r="AG710" t="str">
            <v>U17Men</v>
          </cell>
        </row>
        <row r="711">
          <cell r="AE711" t="str">
            <v/>
          </cell>
          <cell r="AF711" t="str">
            <v/>
          </cell>
          <cell r="AG711" t="str">
            <v>U17Men</v>
          </cell>
        </row>
        <row r="712">
          <cell r="AE712" t="str">
            <v/>
          </cell>
          <cell r="AF712" t="str">
            <v/>
          </cell>
          <cell r="AG712" t="str">
            <v>U17Men</v>
          </cell>
        </row>
        <row r="713">
          <cell r="AE713" t="str">
            <v/>
          </cell>
          <cell r="AF713" t="str">
            <v/>
          </cell>
          <cell r="AG713" t="str">
            <v>U17Men</v>
          </cell>
        </row>
        <row r="714">
          <cell r="AE714" t="str">
            <v/>
          </cell>
          <cell r="AF714" t="str">
            <v/>
          </cell>
          <cell r="AG714" t="str">
            <v>U17Men</v>
          </cell>
        </row>
        <row r="715">
          <cell r="AE715" t="str">
            <v/>
          </cell>
          <cell r="AF715" t="str">
            <v/>
          </cell>
          <cell r="AG715" t="str">
            <v>U17Men</v>
          </cell>
        </row>
        <row r="716">
          <cell r="AE716" t="str">
            <v/>
          </cell>
          <cell r="AF716" t="str">
            <v/>
          </cell>
          <cell r="AG716" t="str">
            <v>U17Men</v>
          </cell>
        </row>
        <row r="717">
          <cell r="AE717" t="str">
            <v/>
          </cell>
          <cell r="AF717" t="str">
            <v/>
          </cell>
          <cell r="AG717" t="str">
            <v>U17Men</v>
          </cell>
        </row>
        <row r="718">
          <cell r="AE718" t="str">
            <v/>
          </cell>
          <cell r="AF718" t="str">
            <v/>
          </cell>
          <cell r="AG718" t="str">
            <v>U17Men</v>
          </cell>
        </row>
        <row r="719">
          <cell r="AE719" t="str">
            <v/>
          </cell>
          <cell r="AF719" t="str">
            <v/>
          </cell>
          <cell r="AG719" t="str">
            <v>U17Men</v>
          </cell>
        </row>
        <row r="720">
          <cell r="AE720" t="str">
            <v/>
          </cell>
          <cell r="AF720" t="str">
            <v/>
          </cell>
          <cell r="AG720" t="str">
            <v>UnknownMixed6</v>
          </cell>
        </row>
        <row r="721">
          <cell r="AE721" t="str">
            <v/>
          </cell>
          <cell r="AF721" t="str">
            <v/>
          </cell>
          <cell r="AG721" t="str">
            <v>UnknownMixedClub</v>
          </cell>
        </row>
        <row r="722">
          <cell r="AE722" t="str">
            <v/>
          </cell>
          <cell r="AF722" t="str">
            <v/>
          </cell>
          <cell r="AG722" t="str">
            <v>UnknownMixed</v>
          </cell>
        </row>
        <row r="723">
          <cell r="AE723" t="str">
            <v/>
          </cell>
          <cell r="AF723" t="str">
            <v/>
          </cell>
          <cell r="AG723" t="str">
            <v>UnknownMixed</v>
          </cell>
        </row>
        <row r="724">
          <cell r="AE724" t="str">
            <v/>
          </cell>
          <cell r="AF724" t="str">
            <v/>
          </cell>
          <cell r="AG724" t="str">
            <v>UnknownMixed</v>
          </cell>
        </row>
        <row r="725">
          <cell r="AE725" t="str">
            <v/>
          </cell>
          <cell r="AF725" t="str">
            <v/>
          </cell>
          <cell r="AG725" t="str">
            <v>UnknownMixed</v>
          </cell>
        </row>
        <row r="726">
          <cell r="AE726" t="str">
            <v/>
          </cell>
          <cell r="AF726" t="str">
            <v/>
          </cell>
          <cell r="AG726" t="str">
            <v>UnknownMixed</v>
          </cell>
        </row>
        <row r="727">
          <cell r="AE727" t="str">
            <v/>
          </cell>
          <cell r="AF727" t="str">
            <v/>
          </cell>
          <cell r="AG727" t="str">
            <v>UnknownMixed</v>
          </cell>
        </row>
        <row r="728">
          <cell r="AE728" t="str">
            <v/>
          </cell>
          <cell r="AF728" t="str">
            <v/>
          </cell>
          <cell r="AG728" t="str">
            <v>UnknownMixed</v>
          </cell>
        </row>
        <row r="729">
          <cell r="AE729" t="str">
            <v/>
          </cell>
          <cell r="AF729" t="str">
            <v/>
          </cell>
          <cell r="AG729" t="str">
            <v>UnknownMixed</v>
          </cell>
        </row>
        <row r="730">
          <cell r="AE730" t="str">
            <v/>
          </cell>
          <cell r="AF730" t="str">
            <v/>
          </cell>
          <cell r="AG730" t="str">
            <v>UnknownMixed</v>
          </cell>
        </row>
        <row r="731">
          <cell r="AE731" t="str">
            <v/>
          </cell>
          <cell r="AF731" t="str">
            <v/>
          </cell>
          <cell r="AG731" t="str">
            <v>UnknownMixed</v>
          </cell>
        </row>
        <row r="732">
          <cell r="AE732" t="str">
            <v/>
          </cell>
          <cell r="AF732" t="str">
            <v/>
          </cell>
          <cell r="AG732" t="str">
            <v>UnknownMixed</v>
          </cell>
        </row>
        <row r="733">
          <cell r="AE733" t="str">
            <v/>
          </cell>
          <cell r="AF733" t="str">
            <v/>
          </cell>
          <cell r="AG733" t="str">
            <v>UnknownMixed</v>
          </cell>
        </row>
        <row r="734">
          <cell r="AE734" t="str">
            <v/>
          </cell>
          <cell r="AF734" t="str">
            <v/>
          </cell>
          <cell r="AG734" t="str">
            <v>UnknownMixed</v>
          </cell>
        </row>
        <row r="735">
          <cell r="AE735" t="str">
            <v/>
          </cell>
          <cell r="AF735" t="str">
            <v/>
          </cell>
          <cell r="AG735" t="str">
            <v>UnknownMixed</v>
          </cell>
        </row>
        <row r="736">
          <cell r="AE736" t="str">
            <v/>
          </cell>
          <cell r="AF736" t="str">
            <v/>
          </cell>
          <cell r="AG736" t="str">
            <v>UnknownMixed</v>
          </cell>
        </row>
        <row r="737">
          <cell r="AE737" t="str">
            <v/>
          </cell>
          <cell r="AF737" t="str">
            <v/>
          </cell>
          <cell r="AG737" t="str">
            <v>UnknownMixed</v>
          </cell>
        </row>
        <row r="738">
          <cell r="AE738" t="str">
            <v/>
          </cell>
          <cell r="AF738" t="str">
            <v/>
          </cell>
          <cell r="AG738" t="str">
            <v>UnknownMixed</v>
          </cell>
        </row>
        <row r="739">
          <cell r="AE739" t="str">
            <v/>
          </cell>
          <cell r="AF739" t="str">
            <v/>
          </cell>
          <cell r="AG739" t="str">
            <v>UnknownMixed</v>
          </cell>
        </row>
        <row r="740">
          <cell r="AE740" t="str">
            <v/>
          </cell>
          <cell r="AF740" t="str">
            <v/>
          </cell>
          <cell r="AG740" t="str">
            <v>UnknownMixed</v>
          </cell>
        </row>
        <row r="741">
          <cell r="AE741" t="str">
            <v/>
          </cell>
          <cell r="AF741" t="str">
            <v/>
          </cell>
          <cell r="AG741" t="str">
            <v>UnknownMixed</v>
          </cell>
        </row>
        <row r="742">
          <cell r="AE742" t="str">
            <v/>
          </cell>
          <cell r="AF742" t="str">
            <v/>
          </cell>
          <cell r="AG742" t="str">
            <v>UnknownMixed</v>
          </cell>
        </row>
        <row r="743">
          <cell r="AE743" t="str">
            <v/>
          </cell>
          <cell r="AF743" t="str">
            <v/>
          </cell>
          <cell r="AG743" t="str">
            <v>UnknownMixed</v>
          </cell>
        </row>
        <row r="744">
          <cell r="AE744" t="str">
            <v/>
          </cell>
          <cell r="AF744" t="str">
            <v/>
          </cell>
          <cell r="AG744" t="str">
            <v>UnknownMixed</v>
          </cell>
        </row>
        <row r="745">
          <cell r="AE745" t="str">
            <v/>
          </cell>
          <cell r="AF745" t="str">
            <v/>
          </cell>
          <cell r="AG745" t="str">
            <v>UnknownMixed</v>
          </cell>
        </row>
        <row r="746">
          <cell r="AE746" t="str">
            <v/>
          </cell>
          <cell r="AF746" t="str">
            <v/>
          </cell>
          <cell r="AG746" t="str">
            <v>UnknownMixed</v>
          </cell>
        </row>
        <row r="747">
          <cell r="AE747" t="str">
            <v/>
          </cell>
          <cell r="AF747" t="str">
            <v/>
          </cell>
          <cell r="AG747" t="str">
            <v>UnknownMixed</v>
          </cell>
        </row>
        <row r="748">
          <cell r="AE748" t="str">
            <v/>
          </cell>
          <cell r="AF748" t="str">
            <v/>
          </cell>
          <cell r="AG748" t="str">
            <v>UnknownMixed</v>
          </cell>
        </row>
        <row r="749">
          <cell r="AE749" t="str">
            <v/>
          </cell>
          <cell r="AF749" t="str">
            <v/>
          </cell>
          <cell r="AG749" t="str">
            <v>UnknownMixed</v>
          </cell>
        </row>
        <row r="750">
          <cell r="AE750" t="str">
            <v/>
          </cell>
          <cell r="AF750" t="str">
            <v/>
          </cell>
          <cell r="AG750" t="str">
            <v>UnknownMixed</v>
          </cell>
        </row>
        <row r="751">
          <cell r="AE751" t="str">
            <v/>
          </cell>
          <cell r="AF751" t="str">
            <v/>
          </cell>
          <cell r="AG751" t="str">
            <v>UnknownMixed</v>
          </cell>
        </row>
        <row r="752">
          <cell r="AE752" t="str">
            <v/>
          </cell>
          <cell r="AF752" t="str">
            <v/>
          </cell>
          <cell r="AG752" t="str">
            <v>UnknownMixed</v>
          </cell>
        </row>
        <row r="753">
          <cell r="AE753" t="str">
            <v/>
          </cell>
          <cell r="AF753" t="str">
            <v/>
          </cell>
          <cell r="AG753" t="str">
            <v>UnknownMixed</v>
          </cell>
        </row>
        <row r="754">
          <cell r="AE754" t="str">
            <v/>
          </cell>
          <cell r="AF754" t="str">
            <v/>
          </cell>
          <cell r="AG754" t="str">
            <v>UnknownMixed</v>
          </cell>
        </row>
        <row r="755">
          <cell r="AE755" t="str">
            <v/>
          </cell>
          <cell r="AF755" t="str">
            <v/>
          </cell>
          <cell r="AG755" t="str">
            <v>UnknownMixed</v>
          </cell>
        </row>
        <row r="756">
          <cell r="AE756" t="str">
            <v/>
          </cell>
          <cell r="AF756" t="str">
            <v/>
          </cell>
          <cell r="AG756" t="str">
            <v>UnknownMixed</v>
          </cell>
        </row>
        <row r="757">
          <cell r="AE757" t="str">
            <v/>
          </cell>
          <cell r="AF757" t="str">
            <v/>
          </cell>
          <cell r="AG757" t="str">
            <v>UnknownMixed</v>
          </cell>
        </row>
        <row r="758">
          <cell r="AE758" t="str">
            <v/>
          </cell>
          <cell r="AF758" t="str">
            <v/>
          </cell>
          <cell r="AG758" t="str">
            <v>UnknownMixed</v>
          </cell>
        </row>
        <row r="759">
          <cell r="AE759" t="str">
            <v/>
          </cell>
          <cell r="AF759" t="str">
            <v/>
          </cell>
          <cell r="AG759" t="str">
            <v>UnknownMixed</v>
          </cell>
        </row>
        <row r="760">
          <cell r="AE760" t="str">
            <v/>
          </cell>
          <cell r="AF760" t="str">
            <v/>
          </cell>
          <cell r="AG760" t="str">
            <v>UnknownMixed</v>
          </cell>
        </row>
        <row r="761">
          <cell r="AE761" t="str">
            <v/>
          </cell>
          <cell r="AF761" t="str">
            <v/>
          </cell>
          <cell r="AG761" t="str">
            <v>UnknownMixed</v>
          </cell>
        </row>
        <row r="762">
          <cell r="AE762" t="str">
            <v/>
          </cell>
          <cell r="AF762" t="str">
            <v/>
          </cell>
          <cell r="AG762" t="str">
            <v>UnknownMixed</v>
          </cell>
        </row>
        <row r="763">
          <cell r="AE763" t="str">
            <v/>
          </cell>
          <cell r="AF763" t="str">
            <v/>
          </cell>
          <cell r="AG763" t="str">
            <v>UnknownMixed</v>
          </cell>
        </row>
        <row r="764">
          <cell r="AE764" t="str">
            <v/>
          </cell>
          <cell r="AF764" t="str">
            <v/>
          </cell>
          <cell r="AG764" t="str">
            <v>UnknownMixed</v>
          </cell>
        </row>
        <row r="765">
          <cell r="AE765" t="str">
            <v/>
          </cell>
          <cell r="AF765" t="str">
            <v/>
          </cell>
          <cell r="AG765" t="str">
            <v>UnknownMixed</v>
          </cell>
        </row>
        <row r="766">
          <cell r="AE766" t="str">
            <v/>
          </cell>
          <cell r="AF766" t="str">
            <v/>
          </cell>
          <cell r="AG766" t="str">
            <v>UnknownMixed</v>
          </cell>
        </row>
        <row r="767">
          <cell r="AE767" t="str">
            <v/>
          </cell>
          <cell r="AF767" t="str">
            <v/>
          </cell>
          <cell r="AG767" t="str">
            <v>UnknownMixed</v>
          </cell>
        </row>
        <row r="768">
          <cell r="AE768" t="str">
            <v/>
          </cell>
          <cell r="AF768" t="str">
            <v/>
          </cell>
          <cell r="AG768" t="str">
            <v>UnknownMixed</v>
          </cell>
        </row>
        <row r="769">
          <cell r="AE769" t="str">
            <v/>
          </cell>
          <cell r="AF769" t="str">
            <v/>
          </cell>
          <cell r="AG769" t="str">
            <v>UnknownMixed</v>
          </cell>
        </row>
        <row r="770">
          <cell r="AE770" t="str">
            <v/>
          </cell>
          <cell r="AF770" t="str">
            <v/>
          </cell>
          <cell r="AG770" t="str">
            <v>UnknownMixed</v>
          </cell>
        </row>
        <row r="771">
          <cell r="AE771" t="str">
            <v/>
          </cell>
          <cell r="AF771" t="str">
            <v/>
          </cell>
          <cell r="AG771" t="str">
            <v>UnknownMixed</v>
          </cell>
        </row>
        <row r="772">
          <cell r="AE772" t="str">
            <v/>
          </cell>
          <cell r="AF772" t="str">
            <v/>
          </cell>
          <cell r="AG772" t="str">
            <v>UnknownMixed</v>
          </cell>
        </row>
        <row r="773">
          <cell r="AE773" t="str">
            <v/>
          </cell>
          <cell r="AF773" t="str">
            <v/>
          </cell>
          <cell r="AG773" t="str">
            <v>UnknownMixed</v>
          </cell>
        </row>
        <row r="774">
          <cell r="AE774" t="str">
            <v/>
          </cell>
          <cell r="AF774" t="str">
            <v/>
          </cell>
          <cell r="AG774" t="str">
            <v>UnknownMixed</v>
          </cell>
        </row>
        <row r="775">
          <cell r="AE775" t="str">
            <v/>
          </cell>
          <cell r="AF775" t="str">
            <v/>
          </cell>
          <cell r="AG775" t="str">
            <v>UnknownMixed</v>
          </cell>
        </row>
        <row r="776">
          <cell r="AE776" t="str">
            <v/>
          </cell>
          <cell r="AF776" t="str">
            <v/>
          </cell>
          <cell r="AG776" t="str">
            <v>UnknownMixed</v>
          </cell>
        </row>
        <row r="777">
          <cell r="AE777" t="str">
            <v/>
          </cell>
          <cell r="AF777" t="str">
            <v/>
          </cell>
          <cell r="AG777" t="str">
            <v>UnknownMixed</v>
          </cell>
        </row>
        <row r="778">
          <cell r="AE778" t="str">
            <v/>
          </cell>
          <cell r="AF778" t="str">
            <v/>
          </cell>
          <cell r="AG778" t="str">
            <v>UnknownMixed</v>
          </cell>
        </row>
        <row r="779">
          <cell r="AE779" t="str">
            <v/>
          </cell>
          <cell r="AF779" t="str">
            <v/>
          </cell>
          <cell r="AG779" t="str">
            <v>UnknownMixed</v>
          </cell>
        </row>
        <row r="780">
          <cell r="AE780" t="str">
            <v/>
          </cell>
          <cell r="AF780" t="str">
            <v/>
          </cell>
          <cell r="AG780" t="str">
            <v>UnknownMixed</v>
          </cell>
        </row>
        <row r="781">
          <cell r="AE781" t="str">
            <v/>
          </cell>
          <cell r="AF781" t="str">
            <v/>
          </cell>
          <cell r="AG781" t="str">
            <v>UnknownMixed</v>
          </cell>
        </row>
        <row r="782">
          <cell r="AE782" t="str">
            <v/>
          </cell>
          <cell r="AF782" t="str">
            <v/>
          </cell>
          <cell r="AG782" t="str">
            <v>UnknownMixed</v>
          </cell>
        </row>
        <row r="783">
          <cell r="AE783" t="str">
            <v/>
          </cell>
          <cell r="AF783" t="str">
            <v/>
          </cell>
          <cell r="AG783" t="str">
            <v>UnknownMixed</v>
          </cell>
        </row>
        <row r="784">
          <cell r="AE784" t="str">
            <v/>
          </cell>
          <cell r="AF784" t="str">
            <v/>
          </cell>
          <cell r="AG784" t="str">
            <v>UnknownMixed</v>
          </cell>
        </row>
        <row r="785">
          <cell r="AE785" t="str">
            <v/>
          </cell>
          <cell r="AF785" t="str">
            <v/>
          </cell>
          <cell r="AG785" t="str">
            <v>UnknownMixed</v>
          </cell>
        </row>
        <row r="786">
          <cell r="AE786" t="str">
            <v/>
          </cell>
          <cell r="AF786" t="str">
            <v/>
          </cell>
          <cell r="AG786" t="str">
            <v>UnknownMixed</v>
          </cell>
        </row>
        <row r="787">
          <cell r="AE787" t="str">
            <v/>
          </cell>
          <cell r="AF787" t="str">
            <v/>
          </cell>
          <cell r="AG787" t="str">
            <v>UnknownMixed</v>
          </cell>
        </row>
        <row r="788">
          <cell r="AE788" t="str">
            <v/>
          </cell>
          <cell r="AF788" t="str">
            <v/>
          </cell>
          <cell r="AG788" t="str">
            <v>UnknownMixed</v>
          </cell>
        </row>
        <row r="789">
          <cell r="AE789" t="str">
            <v/>
          </cell>
          <cell r="AF789" t="str">
            <v/>
          </cell>
          <cell r="AG789" t="str">
            <v>UnknownMixed</v>
          </cell>
        </row>
        <row r="790">
          <cell r="AE790" t="str">
            <v/>
          </cell>
          <cell r="AF790" t="str">
            <v/>
          </cell>
          <cell r="AG790" t="str">
            <v>UnknownMixed</v>
          </cell>
        </row>
        <row r="791">
          <cell r="AE791" t="str">
            <v/>
          </cell>
          <cell r="AF791" t="str">
            <v/>
          </cell>
          <cell r="AG791" t="str">
            <v>UnknownMixed</v>
          </cell>
        </row>
        <row r="792">
          <cell r="AE792" t="str">
            <v/>
          </cell>
          <cell r="AF792" t="str">
            <v/>
          </cell>
          <cell r="AG792" t="str">
            <v>UnknownMixed</v>
          </cell>
        </row>
        <row r="793">
          <cell r="AE793" t="str">
            <v/>
          </cell>
          <cell r="AF793" t="str">
            <v/>
          </cell>
          <cell r="AG793" t="str">
            <v>UnknownMixed</v>
          </cell>
        </row>
        <row r="794">
          <cell r="AE794" t="str">
            <v/>
          </cell>
          <cell r="AF794" t="str">
            <v/>
          </cell>
          <cell r="AG794" t="str">
            <v>UnknownMixed</v>
          </cell>
        </row>
        <row r="795">
          <cell r="AE795" t="str">
            <v/>
          </cell>
          <cell r="AF795" t="str">
            <v/>
          </cell>
          <cell r="AG795" t="str">
            <v>UnknownMixed</v>
          </cell>
        </row>
        <row r="796">
          <cell r="AE796" t="str">
            <v/>
          </cell>
          <cell r="AF796" t="str">
            <v/>
          </cell>
          <cell r="AG796" t="str">
            <v>UnknownMixed</v>
          </cell>
        </row>
        <row r="797">
          <cell r="AE797" t="str">
            <v/>
          </cell>
          <cell r="AF797" t="str">
            <v/>
          </cell>
          <cell r="AG797" t="str">
            <v>UnknownMixed</v>
          </cell>
        </row>
        <row r="798">
          <cell r="AE798" t="str">
            <v/>
          </cell>
          <cell r="AF798" t="str">
            <v/>
          </cell>
          <cell r="AG798" t="str">
            <v>UnknownMixed</v>
          </cell>
        </row>
        <row r="799">
          <cell r="AE799" t="str">
            <v/>
          </cell>
          <cell r="AF799" t="str">
            <v/>
          </cell>
          <cell r="AG799" t="str">
            <v>UnknownMixed</v>
          </cell>
        </row>
        <row r="800">
          <cell r="AE800" t="str">
            <v/>
          </cell>
          <cell r="AF800" t="str">
            <v/>
          </cell>
          <cell r="AG800" t="str">
            <v>UnknownMixed</v>
          </cell>
        </row>
        <row r="801">
          <cell r="AE801" t="str">
            <v/>
          </cell>
          <cell r="AF801" t="str">
            <v/>
          </cell>
          <cell r="AG801" t="str">
            <v>UnknownMixed</v>
          </cell>
        </row>
        <row r="802">
          <cell r="AE802" t="str">
            <v/>
          </cell>
          <cell r="AF802" t="str">
            <v/>
          </cell>
          <cell r="AG802" t="str">
            <v>UnknownMixed</v>
          </cell>
        </row>
        <row r="803">
          <cell r="AE803" t="str">
            <v/>
          </cell>
          <cell r="AF803" t="str">
            <v/>
          </cell>
          <cell r="AG803" t="str">
            <v>UnknownMixed</v>
          </cell>
        </row>
        <row r="804">
          <cell r="AE804" t="str">
            <v/>
          </cell>
          <cell r="AF804" t="str">
            <v/>
          </cell>
          <cell r="AG804" t="str">
            <v>UnknownMixed</v>
          </cell>
        </row>
        <row r="805">
          <cell r="AE805" t="str">
            <v/>
          </cell>
          <cell r="AF805" t="str">
            <v/>
          </cell>
          <cell r="AG805" t="str">
            <v>UnknownMixed</v>
          </cell>
        </row>
        <row r="806">
          <cell r="AE806" t="str">
            <v/>
          </cell>
          <cell r="AF806" t="str">
            <v/>
          </cell>
          <cell r="AG806" t="str">
            <v>UnknownMixed</v>
          </cell>
        </row>
        <row r="807">
          <cell r="AE807" t="str">
            <v/>
          </cell>
          <cell r="AF807" t="str">
            <v/>
          </cell>
          <cell r="AG807" t="str">
            <v>UnknownMixed</v>
          </cell>
        </row>
        <row r="808">
          <cell r="AE808" t="str">
            <v/>
          </cell>
          <cell r="AF808" t="str">
            <v/>
          </cell>
          <cell r="AG808" t="str">
            <v>UnknownMixed</v>
          </cell>
        </row>
        <row r="809">
          <cell r="AE809" t="str">
            <v/>
          </cell>
          <cell r="AF809" t="str">
            <v/>
          </cell>
          <cell r="AG809" t="str">
            <v>UnknownMixed</v>
          </cell>
        </row>
        <row r="810">
          <cell r="AE810" t="str">
            <v/>
          </cell>
          <cell r="AF810" t="str">
            <v/>
          </cell>
          <cell r="AG810" t="str">
            <v>UnknownMixed</v>
          </cell>
        </row>
        <row r="811">
          <cell r="AE811" t="str">
            <v/>
          </cell>
          <cell r="AF811" t="str">
            <v/>
          </cell>
          <cell r="AG811" t="str">
            <v>UnknownMixed</v>
          </cell>
        </row>
        <row r="812">
          <cell r="AE812" t="str">
            <v/>
          </cell>
          <cell r="AF812" t="str">
            <v/>
          </cell>
          <cell r="AG812" t="str">
            <v>UnknownMixed</v>
          </cell>
        </row>
        <row r="813">
          <cell r="AE813" t="str">
            <v/>
          </cell>
          <cell r="AF813" t="str">
            <v/>
          </cell>
          <cell r="AG813" t="str">
            <v>UnknownMixed</v>
          </cell>
        </row>
        <row r="814">
          <cell r="AE814" t="str">
            <v/>
          </cell>
          <cell r="AF814" t="str">
            <v/>
          </cell>
          <cell r="AG814" t="str">
            <v>UnknownMixed</v>
          </cell>
        </row>
        <row r="815">
          <cell r="AE815" t="str">
            <v/>
          </cell>
          <cell r="AF815" t="str">
            <v/>
          </cell>
          <cell r="AG815" t="str">
            <v>UnknownMixed</v>
          </cell>
        </row>
        <row r="816">
          <cell r="AE816" t="str">
            <v/>
          </cell>
          <cell r="AF816" t="str">
            <v/>
          </cell>
          <cell r="AG816" t="str">
            <v>UnknownMixed</v>
          </cell>
        </row>
        <row r="817">
          <cell r="AE817" t="str">
            <v/>
          </cell>
          <cell r="AF817" t="str">
            <v/>
          </cell>
          <cell r="AG817" t="str">
            <v>UnknownMixed</v>
          </cell>
        </row>
        <row r="818">
          <cell r="AE818" t="str">
            <v/>
          </cell>
          <cell r="AF818" t="str">
            <v/>
          </cell>
          <cell r="AG818" t="str">
            <v>UnknownMixed</v>
          </cell>
        </row>
        <row r="819">
          <cell r="AE819" t="str">
            <v/>
          </cell>
          <cell r="AF819" t="str">
            <v/>
          </cell>
          <cell r="AG819" t="str">
            <v>UnknownMixed</v>
          </cell>
        </row>
        <row r="820">
          <cell r="AE820" t="str">
            <v/>
          </cell>
          <cell r="AF820" t="str">
            <v/>
          </cell>
          <cell r="AG820" t="str">
            <v>UnknownMixed</v>
          </cell>
        </row>
        <row r="821">
          <cell r="AE821" t="str">
            <v/>
          </cell>
          <cell r="AF821" t="str">
            <v/>
          </cell>
          <cell r="AG821" t="str">
            <v>UnknownMixed</v>
          </cell>
        </row>
        <row r="822">
          <cell r="AE822" t="str">
            <v/>
          </cell>
          <cell r="AF822" t="str">
            <v/>
          </cell>
          <cell r="AG822" t="str">
            <v>UnknownMixed</v>
          </cell>
        </row>
        <row r="823">
          <cell r="AE823" t="str">
            <v/>
          </cell>
          <cell r="AF823" t="str">
            <v/>
          </cell>
          <cell r="AG823" t="str">
            <v>UnknownMixed</v>
          </cell>
        </row>
        <row r="824">
          <cell r="AE824" t="str">
            <v/>
          </cell>
          <cell r="AF824" t="str">
            <v/>
          </cell>
          <cell r="AG824" t="str">
            <v>UnknownMixed</v>
          </cell>
        </row>
        <row r="825">
          <cell r="AE825" t="str">
            <v/>
          </cell>
          <cell r="AF825" t="str">
            <v/>
          </cell>
          <cell r="AG825" t="str">
            <v>UnknownMixed</v>
          </cell>
        </row>
        <row r="826">
          <cell r="AE826" t="str">
            <v/>
          </cell>
          <cell r="AF826" t="str">
            <v/>
          </cell>
          <cell r="AG826" t="str">
            <v>UnknownMixed</v>
          </cell>
        </row>
        <row r="827">
          <cell r="AE827" t="str">
            <v/>
          </cell>
          <cell r="AF827" t="str">
            <v/>
          </cell>
          <cell r="AG827" t="str">
            <v>UnknownMixed</v>
          </cell>
        </row>
        <row r="828">
          <cell r="AE828" t="str">
            <v/>
          </cell>
          <cell r="AF828" t="str">
            <v/>
          </cell>
          <cell r="AG828" t="str">
            <v>UnknownMixed</v>
          </cell>
        </row>
        <row r="829">
          <cell r="AE829" t="str">
            <v/>
          </cell>
          <cell r="AF829" t="str">
            <v/>
          </cell>
          <cell r="AG829" t="str">
            <v>UnknownMixed</v>
          </cell>
        </row>
        <row r="830">
          <cell r="AE830" t="str">
            <v/>
          </cell>
          <cell r="AF830" t="str">
            <v/>
          </cell>
          <cell r="AG830" t="str">
            <v>UnknownMixed</v>
          </cell>
        </row>
        <row r="831">
          <cell r="AE831" t="str">
            <v/>
          </cell>
          <cell r="AF831" t="str">
            <v/>
          </cell>
          <cell r="AG831" t="str">
            <v>UnknownMixed</v>
          </cell>
        </row>
        <row r="832">
          <cell r="AE832" t="str">
            <v/>
          </cell>
          <cell r="AF832" t="str">
            <v/>
          </cell>
          <cell r="AG832" t="str">
            <v>UnknownMixed</v>
          </cell>
        </row>
        <row r="833">
          <cell r="AE833" t="str">
            <v/>
          </cell>
          <cell r="AF833" t="str">
            <v/>
          </cell>
          <cell r="AG833" t="str">
            <v>UnknownMixed</v>
          </cell>
        </row>
        <row r="834">
          <cell r="AE834" t="str">
            <v/>
          </cell>
          <cell r="AF834" t="str">
            <v/>
          </cell>
          <cell r="AG834" t="str">
            <v>UnknownMixed</v>
          </cell>
        </row>
        <row r="835">
          <cell r="AE835" t="str">
            <v/>
          </cell>
          <cell r="AF835" t="str">
            <v/>
          </cell>
          <cell r="AG835" t="str">
            <v>UnknownMixed</v>
          </cell>
        </row>
        <row r="836">
          <cell r="AE836" t="str">
            <v/>
          </cell>
          <cell r="AF836" t="str">
            <v/>
          </cell>
          <cell r="AG836" t="str">
            <v>UnknownMixed</v>
          </cell>
        </row>
        <row r="837">
          <cell r="AE837" t="str">
            <v/>
          </cell>
          <cell r="AF837" t="str">
            <v/>
          </cell>
          <cell r="AG837" t="str">
            <v>UnknownMixed</v>
          </cell>
        </row>
        <row r="838">
          <cell r="AE838" t="str">
            <v/>
          </cell>
          <cell r="AF838" t="str">
            <v/>
          </cell>
          <cell r="AG838" t="str">
            <v>UnknownMixed</v>
          </cell>
        </row>
        <row r="839">
          <cell r="AE839" t="str">
            <v/>
          </cell>
          <cell r="AF839" t="str">
            <v/>
          </cell>
          <cell r="AG839" t="str">
            <v>UnknownMixed</v>
          </cell>
        </row>
        <row r="840">
          <cell r="AE840" t="str">
            <v/>
          </cell>
          <cell r="AF840" t="str">
            <v/>
          </cell>
          <cell r="AG840" t="str">
            <v>UnknownMixed</v>
          </cell>
        </row>
        <row r="841">
          <cell r="AE841" t="str">
            <v/>
          </cell>
          <cell r="AF841" t="str">
            <v/>
          </cell>
          <cell r="AG841" t="str">
            <v>UnknownMixed</v>
          </cell>
        </row>
        <row r="842">
          <cell r="AE842" t="str">
            <v/>
          </cell>
          <cell r="AF842" t="str">
            <v/>
          </cell>
          <cell r="AG842" t="str">
            <v>UnknownMixed</v>
          </cell>
        </row>
        <row r="843">
          <cell r="AE843" t="str">
            <v/>
          </cell>
          <cell r="AF843" t="str">
            <v/>
          </cell>
          <cell r="AG843" t="str">
            <v>UnknownMixed</v>
          </cell>
        </row>
        <row r="844">
          <cell r="AE844" t="str">
            <v/>
          </cell>
          <cell r="AF844" t="str">
            <v/>
          </cell>
          <cell r="AG844" t="str">
            <v>UnknownMixed</v>
          </cell>
        </row>
        <row r="845">
          <cell r="AE845" t="str">
            <v/>
          </cell>
          <cell r="AF845" t="str">
            <v/>
          </cell>
          <cell r="AG845" t="str">
            <v>UnknownMixed</v>
          </cell>
        </row>
        <row r="846">
          <cell r="AE846" t="str">
            <v/>
          </cell>
          <cell r="AF846" t="str">
            <v/>
          </cell>
          <cell r="AG846" t="str">
            <v>UnknownMixed</v>
          </cell>
        </row>
        <row r="847">
          <cell r="AE847" t="str">
            <v/>
          </cell>
          <cell r="AF847" t="str">
            <v/>
          </cell>
          <cell r="AG847" t="str">
            <v>UnknownMixed</v>
          </cell>
        </row>
        <row r="848">
          <cell r="AE848" t="str">
            <v/>
          </cell>
          <cell r="AF848" t="str">
            <v/>
          </cell>
          <cell r="AG848" t="str">
            <v>UnknownMixed</v>
          </cell>
        </row>
        <row r="849">
          <cell r="AE849" t="str">
            <v/>
          </cell>
          <cell r="AF849" t="str">
            <v/>
          </cell>
          <cell r="AG849" t="str">
            <v>UnknownMixed</v>
          </cell>
        </row>
        <row r="850">
          <cell r="AE850" t="str">
            <v/>
          </cell>
          <cell r="AF850" t="str">
            <v/>
          </cell>
          <cell r="AG850" t="str">
            <v>UnknownMixed</v>
          </cell>
        </row>
        <row r="851">
          <cell r="AE851" t="str">
            <v/>
          </cell>
          <cell r="AF851" t="str">
            <v/>
          </cell>
          <cell r="AG851" t="str">
            <v>UnknownMixed</v>
          </cell>
        </row>
        <row r="852">
          <cell r="AE852" t="str">
            <v/>
          </cell>
          <cell r="AF852" t="str">
            <v/>
          </cell>
          <cell r="AG852" t="str">
            <v>UnknownMixed</v>
          </cell>
        </row>
        <row r="853">
          <cell r="AE853" t="str">
            <v/>
          </cell>
          <cell r="AF853" t="str">
            <v/>
          </cell>
          <cell r="AG853" t="str">
            <v>UnknownMixed</v>
          </cell>
        </row>
        <row r="854">
          <cell r="AE854" t="str">
            <v/>
          </cell>
          <cell r="AF854" t="str">
            <v/>
          </cell>
          <cell r="AG854" t="str">
            <v>UnknownMixed</v>
          </cell>
        </row>
        <row r="855">
          <cell r="AE855" t="str">
            <v/>
          </cell>
          <cell r="AF855" t="str">
            <v/>
          </cell>
          <cell r="AG855" t="str">
            <v>UnknownMixed</v>
          </cell>
        </row>
        <row r="856">
          <cell r="AE856" t="str">
            <v/>
          </cell>
          <cell r="AF856" t="str">
            <v/>
          </cell>
          <cell r="AG856" t="str">
            <v>UnknownMixed</v>
          </cell>
        </row>
        <row r="857">
          <cell r="AE857" t="str">
            <v/>
          </cell>
          <cell r="AF857" t="str">
            <v/>
          </cell>
          <cell r="AG857" t="str">
            <v>UnknownMixed</v>
          </cell>
        </row>
        <row r="858">
          <cell r="AE858" t="str">
            <v/>
          </cell>
          <cell r="AF858" t="str">
            <v/>
          </cell>
          <cell r="AG858" t="str">
            <v>UnknownMixed</v>
          </cell>
        </row>
        <row r="859">
          <cell r="AE859" t="str">
            <v/>
          </cell>
          <cell r="AF859" t="str">
            <v/>
          </cell>
          <cell r="AG859" t="str">
            <v>UnknownMixed</v>
          </cell>
        </row>
        <row r="860">
          <cell r="AE860" t="str">
            <v/>
          </cell>
          <cell r="AF860" t="str">
            <v/>
          </cell>
          <cell r="AG860" t="str">
            <v>UnknownMixed</v>
          </cell>
        </row>
        <row r="861">
          <cell r="AE861" t="str">
            <v/>
          </cell>
          <cell r="AF861" t="str">
            <v/>
          </cell>
          <cell r="AG861" t="str">
            <v>UnknownMixed</v>
          </cell>
        </row>
        <row r="862">
          <cell r="AE862" t="str">
            <v/>
          </cell>
          <cell r="AF862" t="str">
            <v/>
          </cell>
          <cell r="AG862" t="str">
            <v>UnknownMixed</v>
          </cell>
        </row>
        <row r="863">
          <cell r="AE863" t="str">
            <v/>
          </cell>
          <cell r="AF863" t="str">
            <v/>
          </cell>
          <cell r="AG863" t="str">
            <v>U15Men7</v>
          </cell>
        </row>
        <row r="864">
          <cell r="AE864" t="str">
            <v/>
          </cell>
          <cell r="AF864" t="str">
            <v/>
          </cell>
          <cell r="AG864" t="str">
            <v>U15MenClub</v>
          </cell>
        </row>
        <row r="865">
          <cell r="AE865" t="str">
            <v/>
          </cell>
          <cell r="AF865" t="str">
            <v/>
          </cell>
          <cell r="AG865" t="str">
            <v>U15Men</v>
          </cell>
        </row>
        <row r="866">
          <cell r="AE866" t="str">
            <v/>
          </cell>
          <cell r="AF866" t="str">
            <v/>
          </cell>
          <cell r="AG866" t="str">
            <v>U15Men</v>
          </cell>
        </row>
        <row r="867">
          <cell r="AE867" t="str">
            <v/>
          </cell>
          <cell r="AF867" t="str">
            <v/>
          </cell>
          <cell r="AG867" t="str">
            <v>U15Men</v>
          </cell>
        </row>
        <row r="868">
          <cell r="AE868" t="str">
            <v/>
          </cell>
          <cell r="AF868" t="str">
            <v/>
          </cell>
          <cell r="AG868" t="str">
            <v>U15Men</v>
          </cell>
        </row>
        <row r="869">
          <cell r="AE869" t="str">
            <v/>
          </cell>
          <cell r="AF869" t="str">
            <v/>
          </cell>
          <cell r="AG869" t="str">
            <v>U15Men</v>
          </cell>
        </row>
        <row r="870">
          <cell r="AE870" t="str">
            <v/>
          </cell>
          <cell r="AF870" t="str">
            <v/>
          </cell>
          <cell r="AG870" t="str">
            <v>U15Men</v>
          </cell>
        </row>
        <row r="871">
          <cell r="AE871" t="str">
            <v/>
          </cell>
          <cell r="AF871" t="str">
            <v/>
          </cell>
          <cell r="AG871" t="str">
            <v>U15Men</v>
          </cell>
        </row>
        <row r="872">
          <cell r="AE872" t="str">
            <v/>
          </cell>
          <cell r="AF872" t="str">
            <v/>
          </cell>
          <cell r="AG872" t="str">
            <v>U15Men</v>
          </cell>
        </row>
        <row r="873">
          <cell r="AE873" t="str">
            <v/>
          </cell>
          <cell r="AF873" t="str">
            <v/>
          </cell>
          <cell r="AG873" t="str">
            <v>U15Men</v>
          </cell>
        </row>
        <row r="874">
          <cell r="AE874" t="str">
            <v/>
          </cell>
          <cell r="AF874" t="str">
            <v/>
          </cell>
          <cell r="AG874" t="str">
            <v>U15Men</v>
          </cell>
        </row>
        <row r="875">
          <cell r="AE875" t="str">
            <v/>
          </cell>
          <cell r="AF875" t="str">
            <v/>
          </cell>
          <cell r="AG875" t="str">
            <v>U15Men</v>
          </cell>
        </row>
        <row r="876">
          <cell r="AE876" t="str">
            <v/>
          </cell>
          <cell r="AF876" t="str">
            <v/>
          </cell>
          <cell r="AG876" t="str">
            <v>U15Men</v>
          </cell>
        </row>
        <row r="877">
          <cell r="AE877" t="str">
            <v/>
          </cell>
          <cell r="AF877" t="str">
            <v/>
          </cell>
          <cell r="AG877" t="str">
            <v>U15Men</v>
          </cell>
        </row>
        <row r="878">
          <cell r="AE878" t="str">
            <v/>
          </cell>
          <cell r="AF878" t="str">
            <v/>
          </cell>
          <cell r="AG878" t="str">
            <v>U15Men</v>
          </cell>
        </row>
        <row r="879">
          <cell r="AE879" t="str">
            <v/>
          </cell>
          <cell r="AF879" t="str">
            <v/>
          </cell>
          <cell r="AG879" t="str">
            <v>U15Men</v>
          </cell>
        </row>
        <row r="880">
          <cell r="AE880" t="str">
            <v/>
          </cell>
          <cell r="AF880" t="str">
            <v/>
          </cell>
          <cell r="AG880" t="str">
            <v>U15Men</v>
          </cell>
        </row>
        <row r="881">
          <cell r="AE881" t="str">
            <v/>
          </cell>
          <cell r="AF881" t="str">
            <v/>
          </cell>
          <cell r="AG881" t="str">
            <v>U15Men</v>
          </cell>
        </row>
        <row r="882">
          <cell r="AE882" t="str">
            <v/>
          </cell>
          <cell r="AF882" t="str">
            <v/>
          </cell>
          <cell r="AG882" t="str">
            <v>U15Men</v>
          </cell>
        </row>
        <row r="883">
          <cell r="AE883" t="str">
            <v/>
          </cell>
          <cell r="AF883" t="str">
            <v/>
          </cell>
          <cell r="AG883" t="str">
            <v>U15Men</v>
          </cell>
        </row>
        <row r="884">
          <cell r="AE884" t="str">
            <v/>
          </cell>
          <cell r="AF884" t="str">
            <v/>
          </cell>
          <cell r="AG884" t="str">
            <v>U15Men</v>
          </cell>
        </row>
        <row r="885">
          <cell r="AE885" t="str">
            <v/>
          </cell>
          <cell r="AF885" t="str">
            <v/>
          </cell>
          <cell r="AG885" t="str">
            <v>U15Men</v>
          </cell>
        </row>
        <row r="886">
          <cell r="AE886" t="str">
            <v/>
          </cell>
          <cell r="AF886" t="str">
            <v/>
          </cell>
          <cell r="AG886" t="str">
            <v>U15Men</v>
          </cell>
        </row>
        <row r="887">
          <cell r="AE887" t="str">
            <v/>
          </cell>
          <cell r="AF887" t="str">
            <v/>
          </cell>
          <cell r="AG887" t="str">
            <v>U15Men</v>
          </cell>
        </row>
        <row r="888">
          <cell r="AE888" t="str">
            <v/>
          </cell>
          <cell r="AF888" t="str">
            <v/>
          </cell>
          <cell r="AG888" t="str">
            <v>U15Men</v>
          </cell>
        </row>
        <row r="889">
          <cell r="AE889" t="str">
            <v/>
          </cell>
          <cell r="AF889" t="str">
            <v/>
          </cell>
          <cell r="AG889" t="str">
            <v>U15Men</v>
          </cell>
        </row>
        <row r="890">
          <cell r="AE890" t="str">
            <v/>
          </cell>
          <cell r="AF890" t="str">
            <v/>
          </cell>
          <cell r="AG890" t="str">
            <v>U15Men</v>
          </cell>
        </row>
        <row r="891">
          <cell r="AE891" t="str">
            <v/>
          </cell>
          <cell r="AF891" t="str">
            <v/>
          </cell>
          <cell r="AG891" t="str">
            <v>U15Men</v>
          </cell>
        </row>
        <row r="892">
          <cell r="AE892" t="str">
            <v/>
          </cell>
          <cell r="AF892" t="str">
            <v/>
          </cell>
          <cell r="AG892" t="str">
            <v>U15Men</v>
          </cell>
        </row>
        <row r="893">
          <cell r="AE893" t="str">
            <v/>
          </cell>
          <cell r="AF893" t="str">
            <v/>
          </cell>
          <cell r="AG893" t="str">
            <v>U15Men</v>
          </cell>
        </row>
        <row r="894">
          <cell r="AE894" t="str">
            <v/>
          </cell>
          <cell r="AF894" t="str">
            <v/>
          </cell>
          <cell r="AG894" t="str">
            <v>U15Men</v>
          </cell>
        </row>
        <row r="895">
          <cell r="AE895" t="str">
            <v/>
          </cell>
          <cell r="AF895" t="str">
            <v/>
          </cell>
          <cell r="AG895" t="str">
            <v>U15Men</v>
          </cell>
        </row>
        <row r="896">
          <cell r="AE896" t="str">
            <v/>
          </cell>
          <cell r="AF896" t="str">
            <v/>
          </cell>
          <cell r="AG896" t="str">
            <v>U15Men</v>
          </cell>
        </row>
        <row r="897">
          <cell r="AE897" t="str">
            <v/>
          </cell>
          <cell r="AF897" t="str">
            <v/>
          </cell>
          <cell r="AG897" t="str">
            <v>U15Men</v>
          </cell>
        </row>
        <row r="898">
          <cell r="AE898" t="str">
            <v/>
          </cell>
          <cell r="AF898" t="str">
            <v/>
          </cell>
          <cell r="AG898" t="str">
            <v>U15Men</v>
          </cell>
        </row>
        <row r="899">
          <cell r="AE899" t="str">
            <v/>
          </cell>
          <cell r="AF899" t="str">
            <v/>
          </cell>
          <cell r="AG899" t="str">
            <v>U15Men</v>
          </cell>
        </row>
        <row r="900">
          <cell r="AE900" t="str">
            <v/>
          </cell>
          <cell r="AF900" t="str">
            <v/>
          </cell>
          <cell r="AG900" t="str">
            <v>U15Men</v>
          </cell>
        </row>
        <row r="901">
          <cell r="AE901" t="str">
            <v/>
          </cell>
          <cell r="AF901" t="str">
            <v/>
          </cell>
          <cell r="AG901" t="str">
            <v>U15Men</v>
          </cell>
        </row>
        <row r="902">
          <cell r="AE902" t="str">
            <v/>
          </cell>
          <cell r="AF902" t="str">
            <v/>
          </cell>
          <cell r="AG902" t="str">
            <v>U15Men</v>
          </cell>
        </row>
        <row r="903">
          <cell r="AE903" t="str">
            <v/>
          </cell>
          <cell r="AF903" t="str">
            <v/>
          </cell>
          <cell r="AG903" t="str">
            <v>U15Men</v>
          </cell>
        </row>
        <row r="904">
          <cell r="AE904" t="str">
            <v/>
          </cell>
          <cell r="AF904" t="str">
            <v/>
          </cell>
          <cell r="AG904" t="str">
            <v>U15Men</v>
          </cell>
        </row>
        <row r="905">
          <cell r="AE905" t="str">
            <v/>
          </cell>
          <cell r="AF905" t="str">
            <v/>
          </cell>
          <cell r="AG905" t="str">
            <v>U15Men</v>
          </cell>
        </row>
        <row r="906">
          <cell r="AE906" t="str">
            <v/>
          </cell>
          <cell r="AF906" t="str">
            <v/>
          </cell>
          <cell r="AG906" t="str">
            <v>U15Men</v>
          </cell>
        </row>
        <row r="907">
          <cell r="AE907" t="str">
            <v/>
          </cell>
          <cell r="AF907" t="str">
            <v/>
          </cell>
          <cell r="AG907" t="str">
            <v>U15Men</v>
          </cell>
        </row>
        <row r="908">
          <cell r="AE908" t="str">
            <v/>
          </cell>
          <cell r="AF908" t="str">
            <v/>
          </cell>
          <cell r="AG908" t="str">
            <v>U15Men</v>
          </cell>
        </row>
        <row r="909">
          <cell r="AE909" t="str">
            <v/>
          </cell>
          <cell r="AF909" t="str">
            <v/>
          </cell>
          <cell r="AG909" t="str">
            <v>U15Men</v>
          </cell>
        </row>
        <row r="910">
          <cell r="AE910" t="str">
            <v/>
          </cell>
          <cell r="AF910" t="str">
            <v/>
          </cell>
          <cell r="AG910" t="str">
            <v>U15Men</v>
          </cell>
        </row>
        <row r="911">
          <cell r="AE911" t="str">
            <v/>
          </cell>
          <cell r="AF911" t="str">
            <v/>
          </cell>
          <cell r="AG911" t="str">
            <v>U15Men</v>
          </cell>
        </row>
        <row r="912">
          <cell r="AE912" t="str">
            <v/>
          </cell>
          <cell r="AF912" t="str">
            <v/>
          </cell>
          <cell r="AG912" t="str">
            <v>U15Men</v>
          </cell>
        </row>
        <row r="913">
          <cell r="AE913" t="str">
            <v/>
          </cell>
          <cell r="AF913" t="str">
            <v/>
          </cell>
          <cell r="AG913" t="str">
            <v>U15Men</v>
          </cell>
        </row>
        <row r="914">
          <cell r="AE914" t="str">
            <v/>
          </cell>
          <cell r="AF914" t="str">
            <v/>
          </cell>
          <cell r="AG914" t="str">
            <v>U15Men</v>
          </cell>
        </row>
        <row r="915">
          <cell r="AE915" t="str">
            <v/>
          </cell>
          <cell r="AF915" t="str">
            <v/>
          </cell>
          <cell r="AG915" t="str">
            <v>U15Men</v>
          </cell>
        </row>
        <row r="916">
          <cell r="AE916" t="str">
            <v/>
          </cell>
          <cell r="AF916" t="str">
            <v/>
          </cell>
          <cell r="AG916" t="str">
            <v>U15Men</v>
          </cell>
        </row>
        <row r="917">
          <cell r="AE917" t="str">
            <v/>
          </cell>
          <cell r="AF917" t="str">
            <v/>
          </cell>
          <cell r="AG917" t="str">
            <v>U15Men</v>
          </cell>
        </row>
        <row r="918">
          <cell r="AE918" t="str">
            <v/>
          </cell>
          <cell r="AF918" t="str">
            <v/>
          </cell>
          <cell r="AG918" t="str">
            <v>U15Men</v>
          </cell>
        </row>
        <row r="919">
          <cell r="AE919" t="str">
            <v/>
          </cell>
          <cell r="AF919" t="str">
            <v/>
          </cell>
          <cell r="AG919" t="str">
            <v>U15Men</v>
          </cell>
        </row>
        <row r="920">
          <cell r="AE920" t="str">
            <v/>
          </cell>
          <cell r="AF920" t="str">
            <v/>
          </cell>
          <cell r="AG920" t="str">
            <v>U15Men</v>
          </cell>
        </row>
        <row r="921">
          <cell r="AE921" t="str">
            <v/>
          </cell>
          <cell r="AF921" t="str">
            <v/>
          </cell>
          <cell r="AG921" t="str">
            <v>U15Men</v>
          </cell>
        </row>
        <row r="922">
          <cell r="AE922" t="str">
            <v/>
          </cell>
          <cell r="AF922" t="str">
            <v/>
          </cell>
          <cell r="AG922" t="str">
            <v>U15Men</v>
          </cell>
        </row>
        <row r="923">
          <cell r="AE923" t="str">
            <v/>
          </cell>
          <cell r="AF923" t="str">
            <v/>
          </cell>
          <cell r="AG923" t="str">
            <v>U15Men</v>
          </cell>
        </row>
        <row r="924">
          <cell r="AE924" t="str">
            <v/>
          </cell>
          <cell r="AF924" t="str">
            <v/>
          </cell>
          <cell r="AG924" t="str">
            <v>U15Men</v>
          </cell>
        </row>
        <row r="925">
          <cell r="AE925" t="str">
            <v/>
          </cell>
          <cell r="AF925" t="str">
            <v/>
          </cell>
          <cell r="AG925" t="str">
            <v>U15Men</v>
          </cell>
        </row>
        <row r="926">
          <cell r="AE926" t="str">
            <v/>
          </cell>
          <cell r="AF926" t="str">
            <v/>
          </cell>
          <cell r="AG926" t="str">
            <v>U15Men</v>
          </cell>
        </row>
        <row r="927">
          <cell r="AE927" t="str">
            <v/>
          </cell>
          <cell r="AF927" t="str">
            <v/>
          </cell>
          <cell r="AG927" t="str">
            <v>U15Men</v>
          </cell>
        </row>
        <row r="928">
          <cell r="AE928" t="str">
            <v/>
          </cell>
          <cell r="AF928" t="str">
            <v/>
          </cell>
          <cell r="AG928" t="str">
            <v>U15Men</v>
          </cell>
        </row>
        <row r="929">
          <cell r="AE929" t="str">
            <v/>
          </cell>
          <cell r="AF929" t="str">
            <v/>
          </cell>
          <cell r="AG929" t="str">
            <v>U15Men</v>
          </cell>
        </row>
        <row r="930">
          <cell r="AE930" t="str">
            <v/>
          </cell>
          <cell r="AF930" t="str">
            <v/>
          </cell>
          <cell r="AG930" t="str">
            <v>U15Men</v>
          </cell>
        </row>
        <row r="931">
          <cell r="AE931" t="str">
            <v/>
          </cell>
          <cell r="AF931" t="str">
            <v/>
          </cell>
          <cell r="AG931" t="str">
            <v>U15Men</v>
          </cell>
        </row>
        <row r="932">
          <cell r="AE932" t="str">
            <v/>
          </cell>
          <cell r="AF932" t="str">
            <v/>
          </cell>
          <cell r="AG932" t="str">
            <v>U15Men</v>
          </cell>
        </row>
        <row r="933">
          <cell r="AE933" t="str">
            <v/>
          </cell>
          <cell r="AF933" t="str">
            <v/>
          </cell>
          <cell r="AG933" t="str">
            <v>U15Men</v>
          </cell>
        </row>
        <row r="934">
          <cell r="AE934" t="str">
            <v/>
          </cell>
          <cell r="AF934" t="str">
            <v/>
          </cell>
          <cell r="AG934" t="str">
            <v>U15Men</v>
          </cell>
        </row>
        <row r="935">
          <cell r="AE935" t="str">
            <v/>
          </cell>
          <cell r="AF935" t="str">
            <v/>
          </cell>
          <cell r="AG935" t="str">
            <v>U15Men</v>
          </cell>
        </row>
        <row r="936">
          <cell r="AE936" t="str">
            <v/>
          </cell>
          <cell r="AF936" t="str">
            <v/>
          </cell>
          <cell r="AG936" t="str">
            <v>U15Men</v>
          </cell>
        </row>
        <row r="937">
          <cell r="AE937" t="str">
            <v/>
          </cell>
          <cell r="AF937" t="str">
            <v/>
          </cell>
          <cell r="AG937" t="str">
            <v>U15Men</v>
          </cell>
        </row>
        <row r="938">
          <cell r="AE938" t="str">
            <v/>
          </cell>
          <cell r="AF938" t="str">
            <v/>
          </cell>
          <cell r="AG938" t="str">
            <v>U15Men</v>
          </cell>
        </row>
        <row r="939">
          <cell r="AE939" t="str">
            <v/>
          </cell>
          <cell r="AF939" t="str">
            <v/>
          </cell>
          <cell r="AG939" t="str">
            <v>U15Men</v>
          </cell>
        </row>
        <row r="940">
          <cell r="AE940" t="str">
            <v/>
          </cell>
          <cell r="AF940" t="str">
            <v/>
          </cell>
          <cell r="AG940" t="str">
            <v>U15Men</v>
          </cell>
        </row>
        <row r="941">
          <cell r="AE941" t="str">
            <v/>
          </cell>
          <cell r="AF941" t="str">
            <v/>
          </cell>
          <cell r="AG941" t="str">
            <v>U15Men</v>
          </cell>
        </row>
        <row r="942">
          <cell r="AE942" t="str">
            <v/>
          </cell>
          <cell r="AF942" t="str">
            <v/>
          </cell>
          <cell r="AG942" t="str">
            <v>U15Men</v>
          </cell>
        </row>
        <row r="943">
          <cell r="AE943" t="str">
            <v/>
          </cell>
          <cell r="AF943" t="str">
            <v/>
          </cell>
          <cell r="AG943" t="str">
            <v>U15Men</v>
          </cell>
        </row>
        <row r="944">
          <cell r="AE944" t="str">
            <v/>
          </cell>
          <cell r="AF944" t="str">
            <v/>
          </cell>
          <cell r="AG944" t="str">
            <v>U15Men</v>
          </cell>
        </row>
        <row r="945">
          <cell r="AE945" t="str">
            <v/>
          </cell>
          <cell r="AF945" t="str">
            <v/>
          </cell>
          <cell r="AG945" t="str">
            <v>U15Men</v>
          </cell>
        </row>
        <row r="946">
          <cell r="AE946" t="str">
            <v/>
          </cell>
          <cell r="AF946" t="str">
            <v/>
          </cell>
          <cell r="AG946" t="str">
            <v>U15Men</v>
          </cell>
        </row>
        <row r="947">
          <cell r="AE947" t="str">
            <v/>
          </cell>
          <cell r="AF947" t="str">
            <v/>
          </cell>
          <cell r="AG947" t="str">
            <v>U15Men</v>
          </cell>
        </row>
        <row r="948">
          <cell r="AE948" t="str">
            <v/>
          </cell>
          <cell r="AF948" t="str">
            <v/>
          </cell>
          <cell r="AG948" t="str">
            <v>U15Men</v>
          </cell>
        </row>
        <row r="949">
          <cell r="AE949" t="str">
            <v/>
          </cell>
          <cell r="AF949" t="str">
            <v/>
          </cell>
          <cell r="AG949" t="str">
            <v>U15Men</v>
          </cell>
        </row>
        <row r="950">
          <cell r="AE950" t="str">
            <v/>
          </cell>
          <cell r="AF950" t="str">
            <v/>
          </cell>
          <cell r="AG950" t="str">
            <v>U15Men</v>
          </cell>
        </row>
        <row r="951">
          <cell r="AE951" t="str">
            <v/>
          </cell>
          <cell r="AF951" t="str">
            <v/>
          </cell>
          <cell r="AG951" t="str">
            <v>U15Men</v>
          </cell>
        </row>
        <row r="952">
          <cell r="AE952" t="str">
            <v/>
          </cell>
          <cell r="AF952" t="str">
            <v/>
          </cell>
          <cell r="AG952" t="str">
            <v>U15Men</v>
          </cell>
        </row>
        <row r="953">
          <cell r="AE953" t="str">
            <v/>
          </cell>
          <cell r="AF953" t="str">
            <v/>
          </cell>
          <cell r="AG953" t="str">
            <v>U15Men</v>
          </cell>
        </row>
        <row r="954">
          <cell r="AE954" t="str">
            <v/>
          </cell>
          <cell r="AF954" t="str">
            <v/>
          </cell>
          <cell r="AG954" t="str">
            <v>U15Men</v>
          </cell>
        </row>
        <row r="955">
          <cell r="AE955" t="str">
            <v/>
          </cell>
          <cell r="AF955" t="str">
            <v/>
          </cell>
          <cell r="AG955" t="str">
            <v>U15Men</v>
          </cell>
        </row>
        <row r="956">
          <cell r="AE956" t="str">
            <v/>
          </cell>
          <cell r="AF956" t="str">
            <v/>
          </cell>
          <cell r="AG956" t="str">
            <v>U15Men</v>
          </cell>
        </row>
        <row r="957">
          <cell r="AE957" t="str">
            <v/>
          </cell>
          <cell r="AF957" t="str">
            <v/>
          </cell>
          <cell r="AG957" t="str">
            <v>U15Men</v>
          </cell>
        </row>
        <row r="958">
          <cell r="AE958" t="str">
            <v/>
          </cell>
          <cell r="AF958" t="str">
            <v/>
          </cell>
          <cell r="AG958" t="str">
            <v>U15Men</v>
          </cell>
        </row>
        <row r="959">
          <cell r="AE959" t="str">
            <v/>
          </cell>
          <cell r="AF959" t="str">
            <v/>
          </cell>
          <cell r="AG959" t="str">
            <v>U15Men</v>
          </cell>
        </row>
        <row r="960">
          <cell r="AE960" t="str">
            <v/>
          </cell>
          <cell r="AF960" t="str">
            <v/>
          </cell>
          <cell r="AG960" t="str">
            <v>U15Men</v>
          </cell>
        </row>
        <row r="961">
          <cell r="AE961" t="str">
            <v/>
          </cell>
          <cell r="AF961" t="str">
            <v/>
          </cell>
          <cell r="AG961" t="str">
            <v>U15Men</v>
          </cell>
        </row>
        <row r="962">
          <cell r="AE962" t="str">
            <v/>
          </cell>
          <cell r="AF962" t="str">
            <v/>
          </cell>
          <cell r="AG962" t="str">
            <v>U15Men</v>
          </cell>
        </row>
        <row r="963">
          <cell r="AE963" t="str">
            <v/>
          </cell>
          <cell r="AF963" t="str">
            <v/>
          </cell>
          <cell r="AG963" t="str">
            <v>U15Men</v>
          </cell>
        </row>
        <row r="964">
          <cell r="AE964" t="str">
            <v/>
          </cell>
          <cell r="AF964" t="str">
            <v/>
          </cell>
          <cell r="AG964" t="str">
            <v>U15Men</v>
          </cell>
        </row>
        <row r="965">
          <cell r="AE965" t="str">
            <v/>
          </cell>
          <cell r="AF965" t="str">
            <v/>
          </cell>
          <cell r="AG965" t="str">
            <v>U15Men</v>
          </cell>
        </row>
        <row r="966">
          <cell r="AE966" t="str">
            <v/>
          </cell>
          <cell r="AF966" t="str">
            <v/>
          </cell>
          <cell r="AG966" t="str">
            <v>U15Men</v>
          </cell>
        </row>
        <row r="967">
          <cell r="AE967" t="str">
            <v/>
          </cell>
          <cell r="AF967" t="str">
            <v/>
          </cell>
          <cell r="AG967" t="str">
            <v>U15Men</v>
          </cell>
        </row>
        <row r="968">
          <cell r="AE968" t="str">
            <v/>
          </cell>
          <cell r="AF968" t="str">
            <v/>
          </cell>
          <cell r="AG968" t="str">
            <v>U15Men</v>
          </cell>
        </row>
        <row r="969">
          <cell r="AE969" t="str">
            <v/>
          </cell>
          <cell r="AF969" t="str">
            <v/>
          </cell>
          <cell r="AG969" t="str">
            <v>U15Men</v>
          </cell>
        </row>
        <row r="970">
          <cell r="AE970" t="str">
            <v/>
          </cell>
          <cell r="AF970" t="str">
            <v/>
          </cell>
          <cell r="AG970" t="str">
            <v>U15Men</v>
          </cell>
        </row>
        <row r="971">
          <cell r="AE971" t="str">
            <v/>
          </cell>
          <cell r="AF971" t="str">
            <v/>
          </cell>
          <cell r="AG971" t="str">
            <v>U15Men</v>
          </cell>
        </row>
        <row r="972">
          <cell r="AE972" t="str">
            <v/>
          </cell>
          <cell r="AF972" t="str">
            <v/>
          </cell>
          <cell r="AG972" t="str">
            <v>U15Men</v>
          </cell>
        </row>
        <row r="973">
          <cell r="AE973" t="str">
            <v/>
          </cell>
          <cell r="AF973" t="str">
            <v/>
          </cell>
          <cell r="AG973" t="str">
            <v>U15Men</v>
          </cell>
        </row>
        <row r="974">
          <cell r="AE974" t="str">
            <v/>
          </cell>
          <cell r="AF974" t="str">
            <v/>
          </cell>
          <cell r="AG974" t="str">
            <v>U15Men</v>
          </cell>
        </row>
        <row r="975">
          <cell r="AE975" t="str">
            <v/>
          </cell>
          <cell r="AF975" t="str">
            <v/>
          </cell>
          <cell r="AG975" t="str">
            <v>U15Men</v>
          </cell>
        </row>
        <row r="976">
          <cell r="AE976" t="str">
            <v/>
          </cell>
          <cell r="AF976" t="str">
            <v/>
          </cell>
          <cell r="AG976" t="str">
            <v>U15Men</v>
          </cell>
        </row>
        <row r="977">
          <cell r="AE977" t="str">
            <v/>
          </cell>
          <cell r="AF977" t="str">
            <v/>
          </cell>
          <cell r="AG977" t="str">
            <v>U15Men</v>
          </cell>
        </row>
        <row r="978">
          <cell r="AE978" t="str">
            <v/>
          </cell>
          <cell r="AF978" t="str">
            <v/>
          </cell>
          <cell r="AG978" t="str">
            <v>U15Men</v>
          </cell>
        </row>
        <row r="979">
          <cell r="AE979" t="str">
            <v/>
          </cell>
          <cell r="AF979" t="str">
            <v/>
          </cell>
          <cell r="AG979" t="str">
            <v>U15Men</v>
          </cell>
        </row>
        <row r="980">
          <cell r="AE980" t="str">
            <v/>
          </cell>
          <cell r="AF980" t="str">
            <v/>
          </cell>
          <cell r="AG980" t="str">
            <v>U15Men</v>
          </cell>
        </row>
        <row r="981">
          <cell r="AE981" t="str">
            <v/>
          </cell>
          <cell r="AF981" t="str">
            <v/>
          </cell>
          <cell r="AG981" t="str">
            <v>U15Men</v>
          </cell>
        </row>
        <row r="982">
          <cell r="AE982" t="str">
            <v/>
          </cell>
          <cell r="AF982" t="str">
            <v/>
          </cell>
          <cell r="AG982" t="str">
            <v>U15Men</v>
          </cell>
        </row>
        <row r="983">
          <cell r="AE983" t="str">
            <v/>
          </cell>
          <cell r="AF983" t="str">
            <v/>
          </cell>
          <cell r="AG983" t="str">
            <v>U15Men</v>
          </cell>
        </row>
        <row r="984">
          <cell r="AE984" t="str">
            <v/>
          </cell>
          <cell r="AF984" t="str">
            <v/>
          </cell>
          <cell r="AG984" t="str">
            <v>U15Men</v>
          </cell>
        </row>
        <row r="985">
          <cell r="AE985" t="str">
            <v/>
          </cell>
          <cell r="AF985" t="str">
            <v/>
          </cell>
          <cell r="AG985" t="str">
            <v>U15Men</v>
          </cell>
        </row>
        <row r="986">
          <cell r="AE986" t="str">
            <v/>
          </cell>
          <cell r="AF986" t="str">
            <v/>
          </cell>
          <cell r="AG986" t="str">
            <v>U15Men</v>
          </cell>
        </row>
        <row r="987">
          <cell r="AE987" t="str">
            <v/>
          </cell>
          <cell r="AF987" t="str">
            <v/>
          </cell>
          <cell r="AG987" t="str">
            <v>U15Men</v>
          </cell>
        </row>
        <row r="988">
          <cell r="AE988" t="str">
            <v/>
          </cell>
          <cell r="AF988" t="str">
            <v/>
          </cell>
          <cell r="AG988" t="str">
            <v>U15Men</v>
          </cell>
        </row>
        <row r="989">
          <cell r="AE989" t="str">
            <v/>
          </cell>
          <cell r="AF989" t="str">
            <v/>
          </cell>
          <cell r="AG989" t="str">
            <v>U15Men</v>
          </cell>
        </row>
        <row r="990">
          <cell r="AE990" t="str">
            <v/>
          </cell>
          <cell r="AF990" t="str">
            <v/>
          </cell>
          <cell r="AG990" t="str">
            <v>U15Men</v>
          </cell>
        </row>
        <row r="991">
          <cell r="AE991" t="str">
            <v/>
          </cell>
          <cell r="AF991" t="str">
            <v/>
          </cell>
          <cell r="AG991" t="str">
            <v>U15Men</v>
          </cell>
        </row>
        <row r="992">
          <cell r="AE992" t="str">
            <v/>
          </cell>
          <cell r="AF992" t="str">
            <v/>
          </cell>
          <cell r="AG992" t="str">
            <v>U15Men</v>
          </cell>
        </row>
        <row r="993">
          <cell r="AE993" t="str">
            <v/>
          </cell>
          <cell r="AF993" t="str">
            <v/>
          </cell>
          <cell r="AG993" t="str">
            <v>U15Men</v>
          </cell>
        </row>
        <row r="994">
          <cell r="AE994" t="str">
            <v/>
          </cell>
          <cell r="AF994" t="str">
            <v/>
          </cell>
          <cell r="AG994" t="str">
            <v>U15Men</v>
          </cell>
        </row>
        <row r="995">
          <cell r="AE995" t="str">
            <v/>
          </cell>
          <cell r="AF995" t="str">
            <v/>
          </cell>
          <cell r="AG995" t="str">
            <v>U15Men</v>
          </cell>
        </row>
        <row r="996">
          <cell r="AE996" t="str">
            <v/>
          </cell>
          <cell r="AF996" t="str">
            <v/>
          </cell>
          <cell r="AG996" t="str">
            <v>U15Men</v>
          </cell>
        </row>
        <row r="997">
          <cell r="AE997" t="str">
            <v/>
          </cell>
          <cell r="AF997" t="str">
            <v/>
          </cell>
          <cell r="AG997" t="str">
            <v>U15Men</v>
          </cell>
        </row>
        <row r="998">
          <cell r="AE998" t="str">
            <v/>
          </cell>
          <cell r="AF998" t="str">
            <v/>
          </cell>
          <cell r="AG998" t="str">
            <v>U15Men</v>
          </cell>
        </row>
        <row r="999">
          <cell r="AE999" t="str">
            <v/>
          </cell>
          <cell r="AF999" t="str">
            <v/>
          </cell>
          <cell r="AG999" t="str">
            <v>U15Men</v>
          </cell>
        </row>
        <row r="1000">
          <cell r="AE1000" t="str">
            <v/>
          </cell>
          <cell r="AF1000" t="str">
            <v/>
          </cell>
          <cell r="AG1000" t="str">
            <v>U15Men</v>
          </cell>
        </row>
        <row r="1001">
          <cell r="AE1001" t="str">
            <v/>
          </cell>
          <cell r="AF1001" t="str">
            <v/>
          </cell>
          <cell r="AG1001" t="str">
            <v>U15Men</v>
          </cell>
        </row>
        <row r="1002">
          <cell r="AE1002" t="str">
            <v/>
          </cell>
          <cell r="AF1002" t="str">
            <v/>
          </cell>
          <cell r="AG1002" t="str">
            <v>U15Men</v>
          </cell>
        </row>
        <row r="1003">
          <cell r="AE1003" t="str">
            <v/>
          </cell>
          <cell r="AF1003" t="str">
            <v/>
          </cell>
          <cell r="AG1003" t="str">
            <v>U15Men</v>
          </cell>
        </row>
        <row r="1004">
          <cell r="AE1004" t="str">
            <v/>
          </cell>
          <cell r="AF1004" t="str">
            <v/>
          </cell>
          <cell r="AG1004" t="str">
            <v>U15Men</v>
          </cell>
        </row>
        <row r="1005">
          <cell r="AE1005" t="str">
            <v/>
          </cell>
          <cell r="AF1005" t="str">
            <v/>
          </cell>
          <cell r="AG1005" t="str">
            <v>U15Men</v>
          </cell>
        </row>
        <row r="1006">
          <cell r="AE1006" t="str">
            <v/>
          </cell>
          <cell r="AF1006" t="str">
            <v/>
          </cell>
          <cell r="AG1006" t="str">
            <v>U13Men8</v>
          </cell>
        </row>
        <row r="1007">
          <cell r="AE1007" t="str">
            <v/>
          </cell>
          <cell r="AF1007" t="str">
            <v/>
          </cell>
          <cell r="AG1007" t="str">
            <v>U13MenClub</v>
          </cell>
        </row>
        <row r="1008">
          <cell r="AE1008" t="str">
            <v/>
          </cell>
          <cell r="AF1008" t="str">
            <v/>
          </cell>
          <cell r="AG1008" t="str">
            <v>U13Men</v>
          </cell>
        </row>
        <row r="1009">
          <cell r="AE1009" t="str">
            <v/>
          </cell>
          <cell r="AF1009" t="str">
            <v/>
          </cell>
          <cell r="AG1009" t="str">
            <v>U13Men</v>
          </cell>
        </row>
        <row r="1010">
          <cell r="AE1010" t="str">
            <v/>
          </cell>
          <cell r="AF1010" t="str">
            <v/>
          </cell>
          <cell r="AG1010" t="str">
            <v>U13Men</v>
          </cell>
        </row>
        <row r="1011">
          <cell r="AE1011" t="str">
            <v/>
          </cell>
          <cell r="AF1011" t="str">
            <v/>
          </cell>
          <cell r="AG1011" t="str">
            <v>U13Men</v>
          </cell>
        </row>
        <row r="1012">
          <cell r="AE1012" t="str">
            <v/>
          </cell>
          <cell r="AF1012" t="str">
            <v/>
          </cell>
          <cell r="AG1012" t="str">
            <v>U13Men</v>
          </cell>
        </row>
        <row r="1013">
          <cell r="AE1013" t="str">
            <v/>
          </cell>
          <cell r="AF1013" t="str">
            <v/>
          </cell>
          <cell r="AG1013" t="str">
            <v>U13Men</v>
          </cell>
        </row>
        <row r="1014">
          <cell r="AE1014" t="str">
            <v/>
          </cell>
          <cell r="AF1014" t="str">
            <v/>
          </cell>
          <cell r="AG1014" t="str">
            <v>U13Men</v>
          </cell>
        </row>
        <row r="1015">
          <cell r="AE1015" t="str">
            <v/>
          </cell>
          <cell r="AF1015" t="str">
            <v/>
          </cell>
          <cell r="AG1015" t="str">
            <v>U13Men</v>
          </cell>
        </row>
        <row r="1016">
          <cell r="AE1016" t="str">
            <v/>
          </cell>
          <cell r="AF1016" t="str">
            <v/>
          </cell>
          <cell r="AG1016" t="str">
            <v>U13Men</v>
          </cell>
        </row>
        <row r="1017">
          <cell r="AE1017" t="str">
            <v/>
          </cell>
          <cell r="AF1017" t="str">
            <v/>
          </cell>
          <cell r="AG1017" t="str">
            <v>U13Men</v>
          </cell>
        </row>
        <row r="1018">
          <cell r="AE1018" t="str">
            <v/>
          </cell>
          <cell r="AF1018" t="str">
            <v/>
          </cell>
          <cell r="AG1018" t="str">
            <v>U13Men</v>
          </cell>
        </row>
        <row r="1019">
          <cell r="AE1019" t="str">
            <v/>
          </cell>
          <cell r="AF1019" t="str">
            <v/>
          </cell>
          <cell r="AG1019" t="str">
            <v>U13Men</v>
          </cell>
        </row>
        <row r="1020">
          <cell r="AE1020" t="str">
            <v/>
          </cell>
          <cell r="AF1020" t="str">
            <v/>
          </cell>
          <cell r="AG1020" t="str">
            <v>U13Men</v>
          </cell>
        </row>
        <row r="1021">
          <cell r="AE1021" t="str">
            <v/>
          </cell>
          <cell r="AF1021" t="str">
            <v/>
          </cell>
          <cell r="AG1021" t="str">
            <v>U13Men</v>
          </cell>
        </row>
        <row r="1022">
          <cell r="AE1022" t="str">
            <v/>
          </cell>
          <cell r="AF1022" t="str">
            <v/>
          </cell>
          <cell r="AG1022" t="str">
            <v>U13Men</v>
          </cell>
        </row>
        <row r="1023">
          <cell r="AE1023" t="str">
            <v/>
          </cell>
          <cell r="AF1023" t="str">
            <v/>
          </cell>
          <cell r="AG1023" t="str">
            <v>U13Men</v>
          </cell>
        </row>
        <row r="1024">
          <cell r="AE1024" t="str">
            <v/>
          </cell>
          <cell r="AF1024" t="str">
            <v/>
          </cell>
          <cell r="AG1024" t="str">
            <v>U13Men</v>
          </cell>
        </row>
        <row r="1025">
          <cell r="AE1025" t="str">
            <v/>
          </cell>
          <cell r="AF1025" t="str">
            <v/>
          </cell>
          <cell r="AG1025" t="str">
            <v>U13Men</v>
          </cell>
        </row>
        <row r="1026">
          <cell r="AE1026" t="str">
            <v/>
          </cell>
          <cell r="AF1026" t="str">
            <v/>
          </cell>
          <cell r="AG1026" t="str">
            <v>U13Men</v>
          </cell>
        </row>
        <row r="1027">
          <cell r="AE1027" t="str">
            <v/>
          </cell>
          <cell r="AF1027" t="str">
            <v/>
          </cell>
          <cell r="AG1027" t="str">
            <v>U13Men</v>
          </cell>
        </row>
        <row r="1028">
          <cell r="AE1028" t="str">
            <v/>
          </cell>
          <cell r="AF1028" t="str">
            <v/>
          </cell>
          <cell r="AG1028" t="str">
            <v>U13Men</v>
          </cell>
        </row>
        <row r="1029">
          <cell r="AE1029" t="str">
            <v/>
          </cell>
          <cell r="AF1029" t="str">
            <v/>
          </cell>
          <cell r="AG1029" t="str">
            <v>U13Men</v>
          </cell>
        </row>
        <row r="1030">
          <cell r="AE1030" t="str">
            <v/>
          </cell>
          <cell r="AF1030" t="str">
            <v/>
          </cell>
          <cell r="AG1030" t="str">
            <v>U13Men</v>
          </cell>
        </row>
        <row r="1031">
          <cell r="AE1031" t="str">
            <v/>
          </cell>
          <cell r="AF1031" t="str">
            <v/>
          </cell>
          <cell r="AG1031" t="str">
            <v>U13Men</v>
          </cell>
        </row>
        <row r="1032">
          <cell r="AE1032" t="str">
            <v/>
          </cell>
          <cell r="AF1032" t="str">
            <v/>
          </cell>
          <cell r="AG1032" t="str">
            <v>U13Men</v>
          </cell>
        </row>
        <row r="1033">
          <cell r="AE1033" t="str">
            <v/>
          </cell>
          <cell r="AF1033" t="str">
            <v/>
          </cell>
          <cell r="AG1033" t="str">
            <v>U13Men</v>
          </cell>
        </row>
        <row r="1034">
          <cell r="AE1034" t="str">
            <v/>
          </cell>
          <cell r="AF1034" t="str">
            <v/>
          </cell>
          <cell r="AG1034" t="str">
            <v>U13Men</v>
          </cell>
        </row>
        <row r="1035">
          <cell r="AE1035" t="str">
            <v/>
          </cell>
          <cell r="AF1035" t="str">
            <v/>
          </cell>
          <cell r="AG1035" t="str">
            <v>U13Men</v>
          </cell>
        </row>
        <row r="1036">
          <cell r="AE1036" t="str">
            <v/>
          </cell>
          <cell r="AF1036" t="str">
            <v/>
          </cell>
          <cell r="AG1036" t="str">
            <v>U13Men</v>
          </cell>
        </row>
        <row r="1037">
          <cell r="AE1037" t="str">
            <v/>
          </cell>
          <cell r="AF1037" t="str">
            <v/>
          </cell>
          <cell r="AG1037" t="str">
            <v>U13Men</v>
          </cell>
        </row>
        <row r="1038">
          <cell r="AE1038" t="str">
            <v/>
          </cell>
          <cell r="AF1038" t="str">
            <v/>
          </cell>
          <cell r="AG1038" t="str">
            <v>U13Men</v>
          </cell>
        </row>
        <row r="1039">
          <cell r="AE1039" t="str">
            <v/>
          </cell>
          <cell r="AF1039" t="str">
            <v/>
          </cell>
          <cell r="AG1039" t="str">
            <v>U13Men</v>
          </cell>
        </row>
        <row r="1040">
          <cell r="AE1040" t="str">
            <v/>
          </cell>
          <cell r="AF1040" t="str">
            <v/>
          </cell>
          <cell r="AG1040" t="str">
            <v>U13Men</v>
          </cell>
        </row>
        <row r="1041">
          <cell r="AE1041" t="str">
            <v/>
          </cell>
          <cell r="AF1041" t="str">
            <v/>
          </cell>
          <cell r="AG1041" t="str">
            <v>U13Men</v>
          </cell>
        </row>
        <row r="1042">
          <cell r="AE1042" t="str">
            <v/>
          </cell>
          <cell r="AF1042" t="str">
            <v/>
          </cell>
          <cell r="AG1042" t="str">
            <v>U13Men</v>
          </cell>
        </row>
        <row r="1043">
          <cell r="AE1043" t="str">
            <v/>
          </cell>
          <cell r="AF1043" t="str">
            <v/>
          </cell>
          <cell r="AG1043" t="str">
            <v>U13Men</v>
          </cell>
        </row>
        <row r="1044">
          <cell r="AE1044" t="str">
            <v/>
          </cell>
          <cell r="AF1044" t="str">
            <v/>
          </cell>
          <cell r="AG1044" t="str">
            <v>U13Men</v>
          </cell>
        </row>
        <row r="1045">
          <cell r="AE1045" t="str">
            <v/>
          </cell>
          <cell r="AF1045" t="str">
            <v/>
          </cell>
          <cell r="AG1045" t="str">
            <v>U13Men</v>
          </cell>
        </row>
        <row r="1046">
          <cell r="AE1046" t="str">
            <v/>
          </cell>
          <cell r="AF1046" t="str">
            <v/>
          </cell>
          <cell r="AG1046" t="str">
            <v>U13Men</v>
          </cell>
        </row>
        <row r="1047">
          <cell r="AE1047" t="str">
            <v/>
          </cell>
          <cell r="AF1047" t="str">
            <v/>
          </cell>
          <cell r="AG1047" t="str">
            <v>U13Men</v>
          </cell>
        </row>
        <row r="1048">
          <cell r="AE1048" t="str">
            <v/>
          </cell>
          <cell r="AF1048" t="str">
            <v/>
          </cell>
          <cell r="AG1048" t="str">
            <v>U13Men</v>
          </cell>
        </row>
        <row r="1049">
          <cell r="AE1049" t="str">
            <v/>
          </cell>
          <cell r="AF1049" t="str">
            <v/>
          </cell>
          <cell r="AG1049" t="str">
            <v>U13Men</v>
          </cell>
        </row>
        <row r="1050">
          <cell r="AE1050" t="str">
            <v/>
          </cell>
          <cell r="AF1050" t="str">
            <v/>
          </cell>
          <cell r="AG1050" t="str">
            <v>U13Men</v>
          </cell>
        </row>
        <row r="1051">
          <cell r="AE1051" t="str">
            <v/>
          </cell>
          <cell r="AF1051" t="str">
            <v/>
          </cell>
          <cell r="AG1051" t="str">
            <v>U13Men</v>
          </cell>
        </row>
        <row r="1052">
          <cell r="AE1052" t="str">
            <v/>
          </cell>
          <cell r="AF1052" t="str">
            <v/>
          </cell>
          <cell r="AG1052" t="str">
            <v>U13Men</v>
          </cell>
        </row>
        <row r="1053">
          <cell r="AE1053" t="str">
            <v/>
          </cell>
          <cell r="AF1053" t="str">
            <v/>
          </cell>
          <cell r="AG1053" t="str">
            <v>U13Men</v>
          </cell>
        </row>
        <row r="1054">
          <cell r="AE1054" t="str">
            <v/>
          </cell>
          <cell r="AF1054" t="str">
            <v/>
          </cell>
          <cell r="AG1054" t="str">
            <v>U13Men</v>
          </cell>
        </row>
        <row r="1055">
          <cell r="AE1055" t="str">
            <v/>
          </cell>
          <cell r="AF1055" t="str">
            <v/>
          </cell>
          <cell r="AG1055" t="str">
            <v>U13Men</v>
          </cell>
        </row>
        <row r="1056">
          <cell r="AE1056" t="str">
            <v/>
          </cell>
          <cell r="AF1056" t="str">
            <v/>
          </cell>
          <cell r="AG1056" t="str">
            <v>U13Men</v>
          </cell>
        </row>
        <row r="1057">
          <cell r="AE1057" t="str">
            <v/>
          </cell>
          <cell r="AF1057" t="str">
            <v/>
          </cell>
          <cell r="AG1057" t="str">
            <v>U13Men</v>
          </cell>
        </row>
        <row r="1058">
          <cell r="AE1058" t="str">
            <v/>
          </cell>
          <cell r="AF1058" t="str">
            <v/>
          </cell>
          <cell r="AG1058" t="str">
            <v>U13Men</v>
          </cell>
        </row>
        <row r="1059">
          <cell r="AE1059" t="str">
            <v/>
          </cell>
          <cell r="AF1059" t="str">
            <v/>
          </cell>
          <cell r="AG1059" t="str">
            <v>U13Men</v>
          </cell>
        </row>
        <row r="1060">
          <cell r="AE1060" t="str">
            <v/>
          </cell>
          <cell r="AF1060" t="str">
            <v/>
          </cell>
          <cell r="AG1060" t="str">
            <v>U13Men</v>
          </cell>
        </row>
        <row r="1061">
          <cell r="AE1061" t="str">
            <v/>
          </cell>
          <cell r="AF1061" t="str">
            <v/>
          </cell>
          <cell r="AG1061" t="str">
            <v>U13Men</v>
          </cell>
        </row>
        <row r="1062">
          <cell r="AE1062" t="str">
            <v/>
          </cell>
          <cell r="AF1062" t="str">
            <v/>
          </cell>
          <cell r="AG1062" t="str">
            <v>U13Men</v>
          </cell>
        </row>
        <row r="1063">
          <cell r="AE1063" t="str">
            <v/>
          </cell>
          <cell r="AF1063" t="str">
            <v/>
          </cell>
          <cell r="AG1063" t="str">
            <v>U13Men</v>
          </cell>
        </row>
        <row r="1064">
          <cell r="AE1064" t="str">
            <v/>
          </cell>
          <cell r="AF1064" t="str">
            <v/>
          </cell>
          <cell r="AG1064" t="str">
            <v>U13Men</v>
          </cell>
        </row>
        <row r="1065">
          <cell r="AE1065" t="str">
            <v/>
          </cell>
          <cell r="AF1065" t="str">
            <v/>
          </cell>
          <cell r="AG1065" t="str">
            <v>U13Men</v>
          </cell>
        </row>
        <row r="1066">
          <cell r="AE1066" t="str">
            <v/>
          </cell>
          <cell r="AF1066" t="str">
            <v/>
          </cell>
          <cell r="AG1066" t="str">
            <v>U13Men</v>
          </cell>
        </row>
        <row r="1067">
          <cell r="AE1067" t="str">
            <v/>
          </cell>
          <cell r="AF1067" t="str">
            <v/>
          </cell>
          <cell r="AG1067" t="str">
            <v>U13Men</v>
          </cell>
        </row>
        <row r="1068">
          <cell r="AE1068" t="str">
            <v/>
          </cell>
          <cell r="AF1068" t="str">
            <v/>
          </cell>
          <cell r="AG1068" t="str">
            <v>U13Men</v>
          </cell>
        </row>
        <row r="1069">
          <cell r="AE1069" t="str">
            <v/>
          </cell>
          <cell r="AF1069" t="str">
            <v/>
          </cell>
          <cell r="AG1069" t="str">
            <v>U13Men</v>
          </cell>
        </row>
        <row r="1070">
          <cell r="AE1070" t="str">
            <v/>
          </cell>
          <cell r="AF1070" t="str">
            <v/>
          </cell>
          <cell r="AG1070" t="str">
            <v>U13Men</v>
          </cell>
        </row>
        <row r="1071">
          <cell r="AE1071" t="str">
            <v/>
          </cell>
          <cell r="AF1071" t="str">
            <v/>
          </cell>
          <cell r="AG1071" t="str">
            <v>U13Men</v>
          </cell>
        </row>
        <row r="1072">
          <cell r="AE1072" t="str">
            <v/>
          </cell>
          <cell r="AF1072" t="str">
            <v/>
          </cell>
          <cell r="AG1072" t="str">
            <v>U13Men</v>
          </cell>
        </row>
        <row r="1073">
          <cell r="AE1073" t="str">
            <v/>
          </cell>
          <cell r="AF1073" t="str">
            <v/>
          </cell>
          <cell r="AG1073" t="str">
            <v>U13Men</v>
          </cell>
        </row>
        <row r="1074">
          <cell r="AE1074" t="str">
            <v/>
          </cell>
          <cell r="AF1074" t="str">
            <v/>
          </cell>
          <cell r="AG1074" t="str">
            <v>U13Men</v>
          </cell>
        </row>
        <row r="1075">
          <cell r="AE1075" t="str">
            <v/>
          </cell>
          <cell r="AF1075" t="str">
            <v/>
          </cell>
          <cell r="AG1075" t="str">
            <v>U13Men</v>
          </cell>
        </row>
        <row r="1076">
          <cell r="AE1076" t="str">
            <v/>
          </cell>
          <cell r="AF1076" t="str">
            <v/>
          </cell>
          <cell r="AG1076" t="str">
            <v>U13Men</v>
          </cell>
        </row>
        <row r="1077">
          <cell r="AE1077" t="str">
            <v/>
          </cell>
          <cell r="AF1077" t="str">
            <v/>
          </cell>
          <cell r="AG1077" t="str">
            <v>U13Men</v>
          </cell>
        </row>
        <row r="1078">
          <cell r="AE1078" t="str">
            <v/>
          </cell>
          <cell r="AF1078" t="str">
            <v/>
          </cell>
          <cell r="AG1078" t="str">
            <v>U13Men</v>
          </cell>
        </row>
        <row r="1079">
          <cell r="AE1079" t="str">
            <v/>
          </cell>
          <cell r="AF1079" t="str">
            <v/>
          </cell>
          <cell r="AG1079" t="str">
            <v>U13Men</v>
          </cell>
        </row>
        <row r="1080">
          <cell r="AE1080" t="str">
            <v/>
          </cell>
          <cell r="AF1080" t="str">
            <v/>
          </cell>
          <cell r="AG1080" t="str">
            <v>U13Men</v>
          </cell>
        </row>
        <row r="1081">
          <cell r="AE1081" t="str">
            <v/>
          </cell>
          <cell r="AF1081" t="str">
            <v/>
          </cell>
          <cell r="AG1081" t="str">
            <v>U13Men</v>
          </cell>
        </row>
        <row r="1082">
          <cell r="AE1082" t="str">
            <v/>
          </cell>
          <cell r="AF1082" t="str">
            <v/>
          </cell>
          <cell r="AG1082" t="str">
            <v>U13Men</v>
          </cell>
        </row>
        <row r="1083">
          <cell r="AE1083" t="str">
            <v/>
          </cell>
          <cell r="AF1083" t="str">
            <v/>
          </cell>
          <cell r="AG1083" t="str">
            <v>U13Men</v>
          </cell>
        </row>
        <row r="1084">
          <cell r="AE1084" t="str">
            <v/>
          </cell>
          <cell r="AF1084" t="str">
            <v/>
          </cell>
          <cell r="AG1084" t="str">
            <v>U13Men</v>
          </cell>
        </row>
        <row r="1085">
          <cell r="AE1085" t="str">
            <v/>
          </cell>
          <cell r="AF1085" t="str">
            <v/>
          </cell>
          <cell r="AG1085" t="str">
            <v>U13Men</v>
          </cell>
        </row>
        <row r="1086">
          <cell r="AE1086" t="str">
            <v/>
          </cell>
          <cell r="AF1086" t="str">
            <v/>
          </cell>
          <cell r="AG1086" t="str">
            <v>U13Men</v>
          </cell>
        </row>
        <row r="1087">
          <cell r="AE1087" t="str">
            <v/>
          </cell>
          <cell r="AF1087" t="str">
            <v/>
          </cell>
          <cell r="AG1087" t="str">
            <v>U13Men</v>
          </cell>
        </row>
        <row r="1088">
          <cell r="AE1088" t="str">
            <v/>
          </cell>
          <cell r="AF1088" t="str">
            <v/>
          </cell>
          <cell r="AG1088" t="str">
            <v>U13Men</v>
          </cell>
        </row>
        <row r="1089">
          <cell r="AE1089" t="str">
            <v/>
          </cell>
          <cell r="AF1089" t="str">
            <v/>
          </cell>
          <cell r="AG1089" t="str">
            <v>U13Men</v>
          </cell>
        </row>
        <row r="1090">
          <cell r="AE1090" t="str">
            <v/>
          </cell>
          <cell r="AF1090" t="str">
            <v/>
          </cell>
          <cell r="AG1090" t="str">
            <v>U13Men</v>
          </cell>
        </row>
        <row r="1091">
          <cell r="AE1091" t="str">
            <v/>
          </cell>
          <cell r="AF1091" t="str">
            <v/>
          </cell>
          <cell r="AG1091" t="str">
            <v>U13Men</v>
          </cell>
        </row>
        <row r="1092">
          <cell r="AE1092" t="str">
            <v/>
          </cell>
          <cell r="AF1092" t="str">
            <v/>
          </cell>
          <cell r="AG1092" t="str">
            <v>U13Men</v>
          </cell>
        </row>
        <row r="1093">
          <cell r="AE1093" t="str">
            <v/>
          </cell>
          <cell r="AF1093" t="str">
            <v/>
          </cell>
          <cell r="AG1093" t="str">
            <v>U13Men</v>
          </cell>
        </row>
        <row r="1094">
          <cell r="AE1094" t="str">
            <v/>
          </cell>
          <cell r="AF1094" t="str">
            <v/>
          </cell>
          <cell r="AG1094" t="str">
            <v>U13Men</v>
          </cell>
        </row>
        <row r="1095">
          <cell r="AE1095" t="str">
            <v/>
          </cell>
          <cell r="AF1095" t="str">
            <v/>
          </cell>
          <cell r="AG1095" t="str">
            <v>U13Men</v>
          </cell>
        </row>
        <row r="1096">
          <cell r="AE1096" t="str">
            <v/>
          </cell>
          <cell r="AF1096" t="str">
            <v/>
          </cell>
          <cell r="AG1096" t="str">
            <v>U13Men</v>
          </cell>
        </row>
        <row r="1097">
          <cell r="AE1097" t="str">
            <v/>
          </cell>
          <cell r="AF1097" t="str">
            <v/>
          </cell>
          <cell r="AG1097" t="str">
            <v>U13Men</v>
          </cell>
        </row>
        <row r="1098">
          <cell r="AE1098" t="str">
            <v/>
          </cell>
          <cell r="AF1098" t="str">
            <v/>
          </cell>
          <cell r="AG1098" t="str">
            <v>U13Men</v>
          </cell>
        </row>
        <row r="1099">
          <cell r="AE1099" t="str">
            <v/>
          </cell>
          <cell r="AF1099" t="str">
            <v/>
          </cell>
          <cell r="AG1099" t="str">
            <v>U13Men</v>
          </cell>
        </row>
        <row r="1100">
          <cell r="AE1100" t="str">
            <v/>
          </cell>
          <cell r="AF1100" t="str">
            <v/>
          </cell>
          <cell r="AG1100" t="str">
            <v>U13Men</v>
          </cell>
        </row>
        <row r="1101">
          <cell r="AE1101" t="str">
            <v/>
          </cell>
          <cell r="AF1101" t="str">
            <v/>
          </cell>
          <cell r="AG1101" t="str">
            <v>U13Men</v>
          </cell>
        </row>
        <row r="1102">
          <cell r="AE1102" t="str">
            <v/>
          </cell>
          <cell r="AF1102" t="str">
            <v/>
          </cell>
          <cell r="AG1102" t="str">
            <v>U13Men</v>
          </cell>
        </row>
        <row r="1103">
          <cell r="AE1103" t="str">
            <v/>
          </cell>
          <cell r="AF1103" t="str">
            <v/>
          </cell>
          <cell r="AG1103" t="str">
            <v>U13Men</v>
          </cell>
        </row>
        <row r="1104">
          <cell r="AE1104" t="str">
            <v/>
          </cell>
          <cell r="AF1104" t="str">
            <v/>
          </cell>
          <cell r="AG1104" t="str">
            <v>U13Men</v>
          </cell>
        </row>
        <row r="1105">
          <cell r="AE1105" t="str">
            <v/>
          </cell>
          <cell r="AF1105" t="str">
            <v/>
          </cell>
          <cell r="AG1105" t="str">
            <v>U13Men</v>
          </cell>
        </row>
        <row r="1106">
          <cell r="AE1106" t="str">
            <v/>
          </cell>
          <cell r="AF1106" t="str">
            <v/>
          </cell>
          <cell r="AG1106" t="str">
            <v>U13Men</v>
          </cell>
        </row>
        <row r="1107">
          <cell r="AE1107" t="str">
            <v/>
          </cell>
          <cell r="AF1107" t="str">
            <v/>
          </cell>
          <cell r="AG1107" t="str">
            <v>U13Men</v>
          </cell>
        </row>
        <row r="1108">
          <cell r="AE1108" t="str">
            <v/>
          </cell>
          <cell r="AF1108" t="str">
            <v/>
          </cell>
          <cell r="AG1108" t="str">
            <v>U13Men</v>
          </cell>
        </row>
        <row r="1109">
          <cell r="AE1109" t="str">
            <v/>
          </cell>
          <cell r="AF1109" t="str">
            <v/>
          </cell>
          <cell r="AG1109" t="str">
            <v>U13Men</v>
          </cell>
        </row>
        <row r="1110">
          <cell r="AE1110" t="str">
            <v/>
          </cell>
          <cell r="AF1110" t="str">
            <v/>
          </cell>
          <cell r="AG1110" t="str">
            <v>U13Men</v>
          </cell>
        </row>
        <row r="1111">
          <cell r="AE1111" t="str">
            <v/>
          </cell>
          <cell r="AF1111" t="str">
            <v/>
          </cell>
          <cell r="AG1111" t="str">
            <v>U13Men</v>
          </cell>
        </row>
        <row r="1112">
          <cell r="AE1112" t="str">
            <v/>
          </cell>
          <cell r="AF1112" t="str">
            <v/>
          </cell>
          <cell r="AG1112" t="str">
            <v>U13Men</v>
          </cell>
        </row>
        <row r="1113">
          <cell r="AE1113" t="str">
            <v/>
          </cell>
          <cell r="AF1113" t="str">
            <v/>
          </cell>
          <cell r="AG1113" t="str">
            <v>U13Men</v>
          </cell>
        </row>
        <row r="1114">
          <cell r="AE1114" t="str">
            <v/>
          </cell>
          <cell r="AF1114" t="str">
            <v/>
          </cell>
          <cell r="AG1114" t="str">
            <v>U13Men</v>
          </cell>
        </row>
        <row r="1115">
          <cell r="AE1115" t="str">
            <v/>
          </cell>
          <cell r="AF1115" t="str">
            <v/>
          </cell>
          <cell r="AG1115" t="str">
            <v>U13Men</v>
          </cell>
        </row>
        <row r="1116">
          <cell r="AE1116" t="str">
            <v/>
          </cell>
          <cell r="AF1116" t="str">
            <v/>
          </cell>
          <cell r="AG1116" t="str">
            <v>U13Men</v>
          </cell>
        </row>
        <row r="1117">
          <cell r="AE1117" t="str">
            <v/>
          </cell>
          <cell r="AF1117" t="str">
            <v/>
          </cell>
          <cell r="AG1117" t="str">
            <v>U13Men</v>
          </cell>
        </row>
        <row r="1118">
          <cell r="AE1118" t="str">
            <v/>
          </cell>
          <cell r="AF1118" t="str">
            <v/>
          </cell>
          <cell r="AG1118" t="str">
            <v>U13Men</v>
          </cell>
        </row>
        <row r="1119">
          <cell r="AE1119" t="str">
            <v/>
          </cell>
          <cell r="AF1119" t="str">
            <v/>
          </cell>
          <cell r="AG1119" t="str">
            <v>U13Men</v>
          </cell>
        </row>
        <row r="1120">
          <cell r="AE1120" t="str">
            <v/>
          </cell>
          <cell r="AF1120" t="str">
            <v/>
          </cell>
          <cell r="AG1120" t="str">
            <v>U13Men</v>
          </cell>
        </row>
        <row r="1121">
          <cell r="AE1121" t="str">
            <v/>
          </cell>
          <cell r="AF1121" t="str">
            <v/>
          </cell>
          <cell r="AG1121" t="str">
            <v>U13Men</v>
          </cell>
        </row>
        <row r="1122">
          <cell r="AE1122" t="str">
            <v/>
          </cell>
          <cell r="AF1122" t="str">
            <v/>
          </cell>
          <cell r="AG1122" t="str">
            <v>U13Men</v>
          </cell>
        </row>
        <row r="1123">
          <cell r="AE1123" t="str">
            <v/>
          </cell>
          <cell r="AF1123" t="str">
            <v/>
          </cell>
          <cell r="AG1123" t="str">
            <v>U13Men</v>
          </cell>
        </row>
        <row r="1124">
          <cell r="AE1124" t="str">
            <v/>
          </cell>
          <cell r="AF1124" t="str">
            <v/>
          </cell>
          <cell r="AG1124" t="str">
            <v>U13Men</v>
          </cell>
        </row>
        <row r="1125">
          <cell r="AE1125" t="str">
            <v/>
          </cell>
          <cell r="AF1125" t="str">
            <v/>
          </cell>
          <cell r="AG1125" t="str">
            <v>U13Men</v>
          </cell>
        </row>
        <row r="1126">
          <cell r="AE1126" t="str">
            <v/>
          </cell>
          <cell r="AF1126" t="str">
            <v/>
          </cell>
          <cell r="AG1126" t="str">
            <v>U13Men</v>
          </cell>
        </row>
        <row r="1127">
          <cell r="AE1127" t="str">
            <v/>
          </cell>
          <cell r="AF1127" t="str">
            <v/>
          </cell>
          <cell r="AG1127" t="str">
            <v>U13Men</v>
          </cell>
        </row>
        <row r="1128">
          <cell r="AE1128" t="str">
            <v/>
          </cell>
          <cell r="AF1128" t="str">
            <v/>
          </cell>
          <cell r="AG1128" t="str">
            <v>U13Men</v>
          </cell>
        </row>
        <row r="1129">
          <cell r="AE1129" t="str">
            <v/>
          </cell>
          <cell r="AF1129" t="str">
            <v/>
          </cell>
          <cell r="AG1129" t="str">
            <v>U13Men</v>
          </cell>
        </row>
        <row r="1130">
          <cell r="AE1130" t="str">
            <v/>
          </cell>
          <cell r="AF1130" t="str">
            <v/>
          </cell>
          <cell r="AG1130" t="str">
            <v>U13Men</v>
          </cell>
        </row>
        <row r="1131">
          <cell r="AE1131" t="str">
            <v/>
          </cell>
          <cell r="AF1131" t="str">
            <v/>
          </cell>
          <cell r="AG1131" t="str">
            <v>U13Men</v>
          </cell>
        </row>
        <row r="1132">
          <cell r="AE1132" t="str">
            <v/>
          </cell>
          <cell r="AF1132" t="str">
            <v/>
          </cell>
          <cell r="AG1132" t="str">
            <v>U13Men</v>
          </cell>
        </row>
        <row r="1133">
          <cell r="AE1133" t="str">
            <v/>
          </cell>
          <cell r="AF1133" t="str">
            <v/>
          </cell>
          <cell r="AG1133" t="str">
            <v>U13Men</v>
          </cell>
        </row>
        <row r="1134">
          <cell r="AE1134" t="str">
            <v/>
          </cell>
          <cell r="AF1134" t="str">
            <v/>
          </cell>
          <cell r="AG1134" t="str">
            <v>U13Men</v>
          </cell>
        </row>
        <row r="1135">
          <cell r="AE1135" t="str">
            <v/>
          </cell>
          <cell r="AF1135" t="str">
            <v/>
          </cell>
          <cell r="AG1135" t="str">
            <v>U13Men</v>
          </cell>
        </row>
        <row r="1136">
          <cell r="AE1136" t="str">
            <v/>
          </cell>
          <cell r="AF1136" t="str">
            <v/>
          </cell>
          <cell r="AG1136" t="str">
            <v>U13Men</v>
          </cell>
        </row>
        <row r="1137">
          <cell r="AE1137" t="str">
            <v/>
          </cell>
          <cell r="AF1137" t="str">
            <v/>
          </cell>
          <cell r="AG1137" t="str">
            <v>U13Men</v>
          </cell>
        </row>
        <row r="1138">
          <cell r="AE1138" t="str">
            <v/>
          </cell>
          <cell r="AF1138" t="str">
            <v/>
          </cell>
          <cell r="AG1138" t="str">
            <v>U13Men</v>
          </cell>
        </row>
        <row r="1139">
          <cell r="AE1139" t="str">
            <v/>
          </cell>
          <cell r="AF1139" t="str">
            <v/>
          </cell>
          <cell r="AG1139" t="str">
            <v>U13Men</v>
          </cell>
        </row>
        <row r="1140">
          <cell r="AE1140" t="str">
            <v/>
          </cell>
          <cell r="AF1140" t="str">
            <v/>
          </cell>
          <cell r="AG1140" t="str">
            <v>U13Men</v>
          </cell>
        </row>
        <row r="1141">
          <cell r="AE1141" t="str">
            <v/>
          </cell>
          <cell r="AF1141" t="str">
            <v/>
          </cell>
          <cell r="AG1141" t="str">
            <v>U13Men</v>
          </cell>
        </row>
        <row r="1142">
          <cell r="AE1142" t="str">
            <v/>
          </cell>
          <cell r="AF1142" t="str">
            <v/>
          </cell>
          <cell r="AG1142" t="str">
            <v>U13Men</v>
          </cell>
        </row>
        <row r="1143">
          <cell r="AE1143" t="str">
            <v/>
          </cell>
          <cell r="AF1143" t="str">
            <v/>
          </cell>
          <cell r="AG1143" t="str">
            <v>U13Men</v>
          </cell>
        </row>
        <row r="1144">
          <cell r="AE1144" t="str">
            <v/>
          </cell>
          <cell r="AF1144" t="str">
            <v/>
          </cell>
          <cell r="AG1144" t="str">
            <v>U13Men</v>
          </cell>
        </row>
        <row r="1145">
          <cell r="AE1145" t="str">
            <v/>
          </cell>
          <cell r="AF1145" t="str">
            <v/>
          </cell>
          <cell r="AG1145" t="str">
            <v>U13Men</v>
          </cell>
        </row>
        <row r="1146">
          <cell r="AE1146" t="str">
            <v/>
          </cell>
          <cell r="AF1146" t="str">
            <v/>
          </cell>
          <cell r="AG1146" t="str">
            <v>U13Men</v>
          </cell>
        </row>
        <row r="1147">
          <cell r="AE1147" t="str">
            <v/>
          </cell>
          <cell r="AF1147" t="str">
            <v/>
          </cell>
          <cell r="AG1147" t="str">
            <v>U13Men</v>
          </cell>
        </row>
        <row r="1148">
          <cell r="AE1148" t="str">
            <v/>
          </cell>
          <cell r="AF1148" t="str">
            <v/>
          </cell>
          <cell r="AG1148" t="str">
            <v>U13Men</v>
          </cell>
        </row>
        <row r="1149">
          <cell r="AE1149" t="e">
            <v>#N/A</v>
          </cell>
          <cell r="AF1149" t="e">
            <v>#N/A</v>
          </cell>
          <cell r="AG1149" t="e">
            <v>#N/A</v>
          </cell>
        </row>
        <row r="1150">
          <cell r="AE1150" t="e">
            <v>#N/A</v>
          </cell>
          <cell r="AF1150" t="e">
            <v>#N/A</v>
          </cell>
          <cell r="AG1150" t="e">
            <v>#N/A</v>
          </cell>
        </row>
        <row r="1151">
          <cell r="AE1151" t="e">
            <v>#N/A</v>
          </cell>
          <cell r="AF1151" t="e">
            <v>#N/A</v>
          </cell>
          <cell r="AG1151" t="e">
            <v>#N/A</v>
          </cell>
        </row>
        <row r="1152">
          <cell r="AE1152" t="e">
            <v>#N/A</v>
          </cell>
          <cell r="AF1152" t="e">
            <v>#N/A</v>
          </cell>
          <cell r="AG1152" t="e">
            <v>#N/A</v>
          </cell>
        </row>
        <row r="1153">
          <cell r="AE1153" t="e">
            <v>#N/A</v>
          </cell>
          <cell r="AF1153" t="e">
            <v>#N/A</v>
          </cell>
          <cell r="AG1153" t="e">
            <v>#N/A</v>
          </cell>
        </row>
        <row r="1154">
          <cell r="AE1154" t="e">
            <v>#N/A</v>
          </cell>
          <cell r="AF1154" t="e">
            <v>#N/A</v>
          </cell>
          <cell r="AG1154" t="e">
            <v>#N/A</v>
          </cell>
        </row>
        <row r="1155">
          <cell r="AE1155" t="e">
            <v>#N/A</v>
          </cell>
          <cell r="AF1155" t="e">
            <v>#N/A</v>
          </cell>
          <cell r="AG1155" t="e">
            <v>#N/A</v>
          </cell>
        </row>
        <row r="1156">
          <cell r="AE1156" t="e">
            <v>#N/A</v>
          </cell>
          <cell r="AF1156" t="e">
            <v>#N/A</v>
          </cell>
          <cell r="AG1156" t="e">
            <v>#N/A</v>
          </cell>
        </row>
        <row r="1157">
          <cell r="AE1157" t="e">
            <v>#N/A</v>
          </cell>
          <cell r="AF1157" t="e">
            <v>#N/A</v>
          </cell>
          <cell r="AG1157" t="e">
            <v>#N/A</v>
          </cell>
        </row>
        <row r="1158">
          <cell r="AE1158" t="e">
            <v>#N/A</v>
          </cell>
          <cell r="AF1158" t="e">
            <v>#N/A</v>
          </cell>
          <cell r="AG1158" t="e">
            <v>#N/A</v>
          </cell>
        </row>
        <row r="1159">
          <cell r="AE1159" t="e">
            <v>#N/A</v>
          </cell>
          <cell r="AF1159" t="e">
            <v>#N/A</v>
          </cell>
          <cell r="AG1159" t="e">
            <v>#N/A</v>
          </cell>
        </row>
        <row r="1160">
          <cell r="AE1160" t="e">
            <v>#N/A</v>
          </cell>
          <cell r="AF1160" t="e">
            <v>#N/A</v>
          </cell>
          <cell r="AG1160" t="e">
            <v>#N/A</v>
          </cell>
        </row>
        <row r="1161">
          <cell r="AE1161" t="e">
            <v>#N/A</v>
          </cell>
          <cell r="AF1161" t="e">
            <v>#N/A</v>
          </cell>
          <cell r="AG1161" t="e">
            <v>#N/A</v>
          </cell>
        </row>
        <row r="1162">
          <cell r="AE1162" t="e">
            <v>#N/A</v>
          </cell>
          <cell r="AF1162" t="e">
            <v>#N/A</v>
          </cell>
          <cell r="AG1162" t="e">
            <v>#N/A</v>
          </cell>
        </row>
        <row r="1163">
          <cell r="AE1163" t="e">
            <v>#N/A</v>
          </cell>
          <cell r="AF1163" t="e">
            <v>#N/A</v>
          </cell>
          <cell r="AG1163" t="e">
            <v>#N/A</v>
          </cell>
        </row>
        <row r="1164">
          <cell r="AE1164" t="e">
            <v>#N/A</v>
          </cell>
          <cell r="AF1164" t="e">
            <v>#N/A</v>
          </cell>
          <cell r="AG1164" t="e">
            <v>#N/A</v>
          </cell>
        </row>
        <row r="1165">
          <cell r="AE1165" t="e">
            <v>#N/A</v>
          </cell>
          <cell r="AF1165" t="e">
            <v>#N/A</v>
          </cell>
          <cell r="AG1165" t="e">
            <v>#N/A</v>
          </cell>
        </row>
        <row r="1166">
          <cell r="AE1166" t="e">
            <v>#N/A</v>
          </cell>
          <cell r="AF1166" t="e">
            <v>#N/A</v>
          </cell>
          <cell r="AG1166" t="e">
            <v>#N/A</v>
          </cell>
        </row>
        <row r="1167">
          <cell r="AE1167" t="e">
            <v>#N/A</v>
          </cell>
          <cell r="AF1167" t="e">
            <v>#N/A</v>
          </cell>
          <cell r="AG1167" t="e">
            <v>#N/A</v>
          </cell>
        </row>
        <row r="1168">
          <cell r="AE1168" t="e">
            <v>#N/A</v>
          </cell>
          <cell r="AF1168" t="e">
            <v>#N/A</v>
          </cell>
          <cell r="AG1168" t="e">
            <v>#N/A</v>
          </cell>
        </row>
        <row r="1169">
          <cell r="AE1169" t="e">
            <v>#N/A</v>
          </cell>
          <cell r="AF1169" t="e">
            <v>#N/A</v>
          </cell>
          <cell r="AG1169" t="e">
            <v>#N/A</v>
          </cell>
        </row>
        <row r="1170">
          <cell r="AE1170" t="e">
            <v>#N/A</v>
          </cell>
          <cell r="AF1170" t="e">
            <v>#N/A</v>
          </cell>
          <cell r="AG1170" t="e">
            <v>#N/A</v>
          </cell>
        </row>
        <row r="1171">
          <cell r="AE1171" t="e">
            <v>#N/A</v>
          </cell>
          <cell r="AF1171" t="e">
            <v>#N/A</v>
          </cell>
          <cell r="AG1171" t="e">
            <v>#N/A</v>
          </cell>
        </row>
        <row r="1172">
          <cell r="AE1172" t="e">
            <v>#N/A</v>
          </cell>
          <cell r="AF1172" t="e">
            <v>#N/A</v>
          </cell>
          <cell r="AG1172" t="e">
            <v>#N/A</v>
          </cell>
        </row>
        <row r="1173">
          <cell r="AE1173" t="e">
            <v>#N/A</v>
          </cell>
          <cell r="AF1173" t="e">
            <v>#N/A</v>
          </cell>
          <cell r="AG1173" t="e">
            <v>#N/A</v>
          </cell>
        </row>
        <row r="1174">
          <cell r="AE1174" t="e">
            <v>#N/A</v>
          </cell>
          <cell r="AF1174" t="e">
            <v>#N/A</v>
          </cell>
          <cell r="AG1174" t="e">
            <v>#N/A</v>
          </cell>
        </row>
        <row r="1175">
          <cell r="AE1175" t="e">
            <v>#N/A</v>
          </cell>
          <cell r="AF1175" t="e">
            <v>#N/A</v>
          </cell>
          <cell r="AG1175" t="e">
            <v>#N/A</v>
          </cell>
        </row>
        <row r="1176">
          <cell r="AE1176" t="e">
            <v>#N/A</v>
          </cell>
          <cell r="AF1176" t="e">
            <v>#N/A</v>
          </cell>
          <cell r="AG1176" t="e">
            <v>#N/A</v>
          </cell>
        </row>
        <row r="1177">
          <cell r="AE1177" t="e">
            <v>#N/A</v>
          </cell>
          <cell r="AF1177" t="e">
            <v>#N/A</v>
          </cell>
          <cell r="AG1177" t="e">
            <v>#N/A</v>
          </cell>
        </row>
        <row r="1178">
          <cell r="AE1178" t="e">
            <v>#N/A</v>
          </cell>
          <cell r="AF1178" t="e">
            <v>#N/A</v>
          </cell>
          <cell r="AG1178" t="e">
            <v>#N/A</v>
          </cell>
        </row>
        <row r="1179">
          <cell r="AE1179" t="e">
            <v>#N/A</v>
          </cell>
          <cell r="AF1179" t="e">
            <v>#N/A</v>
          </cell>
          <cell r="AG1179" t="e">
            <v>#N/A</v>
          </cell>
        </row>
        <row r="1180">
          <cell r="AE1180" t="e">
            <v>#N/A</v>
          </cell>
          <cell r="AF1180" t="e">
            <v>#N/A</v>
          </cell>
          <cell r="AG1180" t="e">
            <v>#N/A</v>
          </cell>
        </row>
        <row r="1181">
          <cell r="AE1181" t="e">
            <v>#N/A</v>
          </cell>
          <cell r="AF1181" t="e">
            <v>#N/A</v>
          </cell>
          <cell r="AG1181" t="e">
            <v>#N/A</v>
          </cell>
        </row>
        <row r="1182">
          <cell r="AE1182" t="e">
            <v>#N/A</v>
          </cell>
          <cell r="AF1182" t="e">
            <v>#N/A</v>
          </cell>
          <cell r="AG1182" t="e">
            <v>#N/A</v>
          </cell>
        </row>
        <row r="1183">
          <cell r="AE1183" t="e">
            <v>#N/A</v>
          </cell>
          <cell r="AF1183" t="e">
            <v>#N/A</v>
          </cell>
          <cell r="AG1183" t="e">
            <v>#N/A</v>
          </cell>
        </row>
        <row r="1184">
          <cell r="AE1184" t="e">
            <v>#N/A</v>
          </cell>
          <cell r="AF1184" t="e">
            <v>#N/A</v>
          </cell>
          <cell r="AG1184" t="e">
            <v>#N/A</v>
          </cell>
        </row>
        <row r="1185">
          <cell r="AE1185" t="e">
            <v>#N/A</v>
          </cell>
          <cell r="AF1185" t="e">
            <v>#N/A</v>
          </cell>
          <cell r="AG1185" t="e">
            <v>#N/A</v>
          </cell>
        </row>
        <row r="1186">
          <cell r="AE1186" t="e">
            <v>#N/A</v>
          </cell>
          <cell r="AF1186" t="e">
            <v>#N/A</v>
          </cell>
          <cell r="AG1186" t="e">
            <v>#N/A</v>
          </cell>
        </row>
        <row r="1187">
          <cell r="AE1187" t="e">
            <v>#N/A</v>
          </cell>
          <cell r="AF1187" t="e">
            <v>#N/A</v>
          </cell>
          <cell r="AG1187" t="e">
            <v>#N/A</v>
          </cell>
        </row>
        <row r="1188">
          <cell r="AE1188" t="e">
            <v>#N/A</v>
          </cell>
          <cell r="AF1188" t="e">
            <v>#N/A</v>
          </cell>
          <cell r="AG1188" t="e">
            <v>#N/A</v>
          </cell>
        </row>
        <row r="1189">
          <cell r="AE1189" t="e">
            <v>#N/A</v>
          </cell>
          <cell r="AF1189" t="e">
            <v>#N/A</v>
          </cell>
          <cell r="AG1189" t="e">
            <v>#N/A</v>
          </cell>
        </row>
        <row r="1190">
          <cell r="AE1190" t="e">
            <v>#N/A</v>
          </cell>
          <cell r="AF1190" t="e">
            <v>#N/A</v>
          </cell>
          <cell r="AG1190" t="e">
            <v>#N/A</v>
          </cell>
        </row>
        <row r="1191">
          <cell r="AE1191" t="e">
            <v>#N/A</v>
          </cell>
          <cell r="AF1191" t="e">
            <v>#N/A</v>
          </cell>
          <cell r="AG1191" t="e">
            <v>#N/A</v>
          </cell>
        </row>
        <row r="1192">
          <cell r="AE1192" t="e">
            <v>#N/A</v>
          </cell>
          <cell r="AF1192" t="e">
            <v>#N/A</v>
          </cell>
          <cell r="AG1192" t="e">
            <v>#N/A</v>
          </cell>
        </row>
        <row r="1193">
          <cell r="AE1193" t="e">
            <v>#N/A</v>
          </cell>
          <cell r="AF1193" t="e">
            <v>#N/A</v>
          </cell>
          <cell r="AG1193" t="e">
            <v>#N/A</v>
          </cell>
        </row>
        <row r="1194">
          <cell r="AE1194" t="e">
            <v>#N/A</v>
          </cell>
          <cell r="AF1194" t="e">
            <v>#N/A</v>
          </cell>
          <cell r="AG1194" t="e">
            <v>#N/A</v>
          </cell>
        </row>
        <row r="1195">
          <cell r="AE1195" t="e">
            <v>#N/A</v>
          </cell>
          <cell r="AF1195" t="e">
            <v>#N/A</v>
          </cell>
          <cell r="AG1195" t="e">
            <v>#N/A</v>
          </cell>
        </row>
        <row r="1196">
          <cell r="AE1196" t="e">
            <v>#N/A</v>
          </cell>
          <cell r="AF1196" t="e">
            <v>#N/A</v>
          </cell>
          <cell r="AG1196" t="e">
            <v>#N/A</v>
          </cell>
        </row>
        <row r="1197">
          <cell r="AE1197" t="e">
            <v>#N/A</v>
          </cell>
          <cell r="AF1197" t="e">
            <v>#N/A</v>
          </cell>
          <cell r="AG1197" t="e">
            <v>#N/A</v>
          </cell>
        </row>
        <row r="1198">
          <cell r="AE1198" t="e">
            <v>#N/A</v>
          </cell>
          <cell r="AF1198" t="e">
            <v>#N/A</v>
          </cell>
          <cell r="AG1198" t="e">
            <v>#N/A</v>
          </cell>
        </row>
        <row r="1199">
          <cell r="AE1199" t="e">
            <v>#N/A</v>
          </cell>
          <cell r="AF1199" t="e">
            <v>#N/A</v>
          </cell>
          <cell r="AG1199" t="e">
            <v>#N/A</v>
          </cell>
        </row>
        <row r="1200">
          <cell r="AE1200" t="e">
            <v>#N/A</v>
          </cell>
          <cell r="AF1200" t="e">
            <v>#N/A</v>
          </cell>
          <cell r="AG1200" t="e">
            <v>#N/A</v>
          </cell>
        </row>
        <row r="1201">
          <cell r="AE1201" t="e">
            <v>#N/A</v>
          </cell>
          <cell r="AF1201" t="e">
            <v>#N/A</v>
          </cell>
          <cell r="AG1201" t="e">
            <v>#N/A</v>
          </cell>
        </row>
        <row r="1202">
          <cell r="AE1202" t="e">
            <v>#N/A</v>
          </cell>
          <cell r="AF1202" t="e">
            <v>#N/A</v>
          </cell>
          <cell r="AG1202" t="e">
            <v>#N/A</v>
          </cell>
        </row>
        <row r="1203">
          <cell r="AE1203" t="e">
            <v>#N/A</v>
          </cell>
          <cell r="AF1203" t="e">
            <v>#N/A</v>
          </cell>
          <cell r="AG1203" t="e">
            <v>#N/A</v>
          </cell>
        </row>
        <row r="1204">
          <cell r="AE1204" t="e">
            <v>#N/A</v>
          </cell>
          <cell r="AF1204" t="e">
            <v>#N/A</v>
          </cell>
          <cell r="AG1204" t="e">
            <v>#N/A</v>
          </cell>
        </row>
        <row r="1205">
          <cell r="AE1205" t="e">
            <v>#N/A</v>
          </cell>
          <cell r="AF1205" t="e">
            <v>#N/A</v>
          </cell>
          <cell r="AG1205" t="e">
            <v>#N/A</v>
          </cell>
        </row>
        <row r="1206">
          <cell r="AE1206" t="e">
            <v>#N/A</v>
          </cell>
          <cell r="AF1206" t="e">
            <v>#N/A</v>
          </cell>
          <cell r="AG1206" t="e">
            <v>#N/A</v>
          </cell>
        </row>
        <row r="1207">
          <cell r="AE1207" t="e">
            <v>#N/A</v>
          </cell>
          <cell r="AF1207" t="e">
            <v>#N/A</v>
          </cell>
          <cell r="AG1207" t="e">
            <v>#N/A</v>
          </cell>
        </row>
        <row r="1208">
          <cell r="AE1208" t="e">
            <v>#N/A</v>
          </cell>
          <cell r="AF1208" t="e">
            <v>#N/A</v>
          </cell>
          <cell r="AG1208" t="e">
            <v>#N/A</v>
          </cell>
        </row>
        <row r="1209">
          <cell r="AE1209" t="e">
            <v>#N/A</v>
          </cell>
          <cell r="AF1209" t="e">
            <v>#N/A</v>
          </cell>
          <cell r="AG1209" t="e">
            <v>#N/A</v>
          </cell>
        </row>
        <row r="1210">
          <cell r="AE1210" t="e">
            <v>#N/A</v>
          </cell>
          <cell r="AF1210" t="e">
            <v>#N/A</v>
          </cell>
          <cell r="AG1210" t="e">
            <v>#N/A</v>
          </cell>
        </row>
        <row r="1211">
          <cell r="AE1211" t="e">
            <v>#N/A</v>
          </cell>
          <cell r="AF1211" t="e">
            <v>#N/A</v>
          </cell>
          <cell r="AG1211" t="e">
            <v>#N/A</v>
          </cell>
        </row>
        <row r="1212">
          <cell r="AE1212" t="e">
            <v>#N/A</v>
          </cell>
          <cell r="AF1212" t="e">
            <v>#N/A</v>
          </cell>
          <cell r="AG1212" t="e">
            <v>#N/A</v>
          </cell>
        </row>
        <row r="1213">
          <cell r="AE1213" t="e">
            <v>#N/A</v>
          </cell>
          <cell r="AF1213" t="e">
            <v>#N/A</v>
          </cell>
          <cell r="AG1213" t="e">
            <v>#N/A</v>
          </cell>
        </row>
        <row r="1214">
          <cell r="AE1214" t="e">
            <v>#N/A</v>
          </cell>
          <cell r="AF1214" t="e">
            <v>#N/A</v>
          </cell>
          <cell r="AG1214" t="e">
            <v>#N/A</v>
          </cell>
        </row>
        <row r="1215">
          <cell r="AE1215" t="e">
            <v>#N/A</v>
          </cell>
          <cell r="AF1215" t="e">
            <v>#N/A</v>
          </cell>
          <cell r="AG1215" t="e">
            <v>#N/A</v>
          </cell>
        </row>
        <row r="1216">
          <cell r="AE1216" t="e">
            <v>#N/A</v>
          </cell>
          <cell r="AF1216" t="e">
            <v>#N/A</v>
          </cell>
          <cell r="AG1216" t="e">
            <v>#N/A</v>
          </cell>
        </row>
        <row r="1217">
          <cell r="AE1217" t="e">
            <v>#N/A</v>
          </cell>
          <cell r="AF1217" t="e">
            <v>#N/A</v>
          </cell>
          <cell r="AG1217" t="e">
            <v>#N/A</v>
          </cell>
        </row>
        <row r="1218">
          <cell r="AE1218" t="e">
            <v>#N/A</v>
          </cell>
          <cell r="AF1218" t="e">
            <v>#N/A</v>
          </cell>
          <cell r="AG1218" t="e">
            <v>#N/A</v>
          </cell>
        </row>
        <row r="1219">
          <cell r="AE1219" t="e">
            <v>#N/A</v>
          </cell>
          <cell r="AF1219" t="e">
            <v>#N/A</v>
          </cell>
          <cell r="AG1219" t="e">
            <v>#N/A</v>
          </cell>
        </row>
        <row r="1220">
          <cell r="AE1220" t="e">
            <v>#N/A</v>
          </cell>
          <cell r="AF1220" t="e">
            <v>#N/A</v>
          </cell>
          <cell r="AG1220" t="e">
            <v>#N/A</v>
          </cell>
        </row>
        <row r="1221">
          <cell r="AE1221" t="e">
            <v>#N/A</v>
          </cell>
          <cell r="AF1221" t="e">
            <v>#N/A</v>
          </cell>
          <cell r="AG1221" t="e">
            <v>#N/A</v>
          </cell>
        </row>
        <row r="1222">
          <cell r="AE1222" t="e">
            <v>#N/A</v>
          </cell>
          <cell r="AF1222" t="e">
            <v>#N/A</v>
          </cell>
          <cell r="AG1222" t="e">
            <v>#N/A</v>
          </cell>
        </row>
        <row r="1223">
          <cell r="AE1223" t="e">
            <v>#N/A</v>
          </cell>
          <cell r="AF1223" t="e">
            <v>#N/A</v>
          </cell>
          <cell r="AG1223" t="e">
            <v>#N/A</v>
          </cell>
        </row>
        <row r="1224">
          <cell r="AE1224" t="e">
            <v>#N/A</v>
          </cell>
          <cell r="AF1224" t="e">
            <v>#N/A</v>
          </cell>
          <cell r="AG1224" t="e">
            <v>#N/A</v>
          </cell>
        </row>
        <row r="1225">
          <cell r="AE1225" t="e">
            <v>#N/A</v>
          </cell>
          <cell r="AF1225" t="e">
            <v>#N/A</v>
          </cell>
          <cell r="AG1225" t="e">
            <v>#N/A</v>
          </cell>
        </row>
        <row r="1226">
          <cell r="AE1226" t="e">
            <v>#N/A</v>
          </cell>
          <cell r="AF1226" t="e">
            <v>#N/A</v>
          </cell>
          <cell r="AG1226" t="e">
            <v>#N/A</v>
          </cell>
        </row>
        <row r="1227">
          <cell r="AE1227" t="e">
            <v>#N/A</v>
          </cell>
          <cell r="AF1227" t="e">
            <v>#N/A</v>
          </cell>
          <cell r="AG1227" t="e">
            <v>#N/A</v>
          </cell>
        </row>
        <row r="1228">
          <cell r="AE1228" t="e">
            <v>#N/A</v>
          </cell>
          <cell r="AF1228" t="e">
            <v>#N/A</v>
          </cell>
          <cell r="AG1228" t="e">
            <v>#N/A</v>
          </cell>
        </row>
        <row r="1229">
          <cell r="AE1229" t="e">
            <v>#N/A</v>
          </cell>
          <cell r="AF1229" t="e">
            <v>#N/A</v>
          </cell>
          <cell r="AG1229" t="e">
            <v>#N/A</v>
          </cell>
        </row>
        <row r="1230">
          <cell r="AE1230" t="e">
            <v>#N/A</v>
          </cell>
          <cell r="AF1230" t="e">
            <v>#N/A</v>
          </cell>
          <cell r="AG1230" t="e">
            <v>#N/A</v>
          </cell>
        </row>
        <row r="1231">
          <cell r="AE1231" t="e">
            <v>#N/A</v>
          </cell>
          <cell r="AF1231" t="e">
            <v>#N/A</v>
          </cell>
          <cell r="AG1231" t="e">
            <v>#N/A</v>
          </cell>
        </row>
        <row r="1232">
          <cell r="AE1232" t="e">
            <v>#N/A</v>
          </cell>
          <cell r="AF1232" t="e">
            <v>#N/A</v>
          </cell>
          <cell r="AG1232" t="e">
            <v>#N/A</v>
          </cell>
        </row>
        <row r="1233">
          <cell r="AE1233" t="e">
            <v>#N/A</v>
          </cell>
          <cell r="AF1233" t="e">
            <v>#N/A</v>
          </cell>
          <cell r="AG1233" t="e">
            <v>#N/A</v>
          </cell>
        </row>
        <row r="1234">
          <cell r="AE1234" t="e">
            <v>#N/A</v>
          </cell>
          <cell r="AF1234" t="e">
            <v>#N/A</v>
          </cell>
          <cell r="AG1234" t="e">
            <v>#N/A</v>
          </cell>
        </row>
        <row r="1235">
          <cell r="AE1235" t="e">
            <v>#N/A</v>
          </cell>
          <cell r="AF1235" t="e">
            <v>#N/A</v>
          </cell>
          <cell r="AG1235" t="e">
            <v>#N/A</v>
          </cell>
        </row>
        <row r="1236">
          <cell r="AE1236" t="e">
            <v>#N/A</v>
          </cell>
          <cell r="AF1236" t="e">
            <v>#N/A</v>
          </cell>
          <cell r="AG1236" t="e">
            <v>#N/A</v>
          </cell>
        </row>
        <row r="1237">
          <cell r="AE1237" t="e">
            <v>#N/A</v>
          </cell>
          <cell r="AF1237" t="e">
            <v>#N/A</v>
          </cell>
          <cell r="AG1237" t="e">
            <v>#N/A</v>
          </cell>
        </row>
        <row r="1238">
          <cell r="AE1238" t="e">
            <v>#N/A</v>
          </cell>
          <cell r="AF1238" t="e">
            <v>#N/A</v>
          </cell>
          <cell r="AG1238" t="e">
            <v>#N/A</v>
          </cell>
        </row>
        <row r="1239">
          <cell r="AE1239" t="e">
            <v>#N/A</v>
          </cell>
          <cell r="AF1239" t="e">
            <v>#N/A</v>
          </cell>
          <cell r="AG1239" t="e">
            <v>#N/A</v>
          </cell>
        </row>
        <row r="1240">
          <cell r="AE1240" t="e">
            <v>#N/A</v>
          </cell>
          <cell r="AF1240" t="e">
            <v>#N/A</v>
          </cell>
          <cell r="AG1240" t="e">
            <v>#N/A</v>
          </cell>
        </row>
        <row r="1241">
          <cell r="AE1241" t="e">
            <v>#N/A</v>
          </cell>
          <cell r="AF1241" t="e">
            <v>#N/A</v>
          </cell>
          <cell r="AG1241" t="e">
            <v>#N/A</v>
          </cell>
        </row>
        <row r="1242">
          <cell r="AE1242" t="e">
            <v>#N/A</v>
          </cell>
          <cell r="AF1242" t="e">
            <v>#N/A</v>
          </cell>
          <cell r="AG1242" t="e">
            <v>#N/A</v>
          </cell>
        </row>
        <row r="1243">
          <cell r="AE1243" t="e">
            <v>#N/A</v>
          </cell>
          <cell r="AF1243" t="e">
            <v>#N/A</v>
          </cell>
          <cell r="AG1243" t="e">
            <v>#N/A</v>
          </cell>
        </row>
        <row r="1244">
          <cell r="AE1244" t="e">
            <v>#N/A</v>
          </cell>
          <cell r="AF1244" t="e">
            <v>#N/A</v>
          </cell>
          <cell r="AG1244" t="e">
            <v>#N/A</v>
          </cell>
        </row>
        <row r="1245">
          <cell r="AE1245" t="e">
            <v>#N/A</v>
          </cell>
          <cell r="AF1245" t="e">
            <v>#N/A</v>
          </cell>
          <cell r="AG1245" t="e">
            <v>#N/A</v>
          </cell>
        </row>
        <row r="1246">
          <cell r="AE1246" t="e">
            <v>#N/A</v>
          </cell>
          <cell r="AF1246" t="e">
            <v>#N/A</v>
          </cell>
          <cell r="AG1246" t="e">
            <v>#N/A</v>
          </cell>
        </row>
        <row r="1247">
          <cell r="AE1247" t="e">
            <v>#N/A</v>
          </cell>
          <cell r="AF1247" t="e">
            <v>#N/A</v>
          </cell>
          <cell r="AG1247" t="e">
            <v>#N/A</v>
          </cell>
        </row>
        <row r="1248">
          <cell r="AE1248" t="e">
            <v>#N/A</v>
          </cell>
          <cell r="AF1248" t="e">
            <v>#N/A</v>
          </cell>
          <cell r="AG1248" t="e">
            <v>#N/A</v>
          </cell>
        </row>
        <row r="1249">
          <cell r="AE1249" t="e">
            <v>#N/A</v>
          </cell>
          <cell r="AF1249" t="e">
            <v>#N/A</v>
          </cell>
          <cell r="AG1249" t="e">
            <v>#N/A</v>
          </cell>
        </row>
        <row r="1250">
          <cell r="AE1250" t="e">
            <v>#N/A</v>
          </cell>
          <cell r="AF1250" t="e">
            <v>#N/A</v>
          </cell>
          <cell r="AG1250" t="e">
            <v>#N/A</v>
          </cell>
        </row>
        <row r="1251">
          <cell r="AE1251" t="e">
            <v>#N/A</v>
          </cell>
          <cell r="AF1251" t="e">
            <v>#N/A</v>
          </cell>
          <cell r="AG1251" t="e">
            <v>#N/A</v>
          </cell>
        </row>
        <row r="1252">
          <cell r="AE1252" t="e">
            <v>#N/A</v>
          </cell>
          <cell r="AF1252" t="e">
            <v>#N/A</v>
          </cell>
          <cell r="AG1252" t="e">
            <v>#N/A</v>
          </cell>
        </row>
        <row r="1253">
          <cell r="AE1253" t="e">
            <v>#N/A</v>
          </cell>
          <cell r="AF1253" t="e">
            <v>#N/A</v>
          </cell>
          <cell r="AG1253" t="e">
            <v>#N/A</v>
          </cell>
        </row>
        <row r="1254">
          <cell r="AE1254" t="e">
            <v>#N/A</v>
          </cell>
          <cell r="AF1254" t="e">
            <v>#N/A</v>
          </cell>
          <cell r="AG1254" t="e">
            <v>#N/A</v>
          </cell>
        </row>
        <row r="1255">
          <cell r="AE1255" t="e">
            <v>#N/A</v>
          </cell>
          <cell r="AF1255" t="e">
            <v>#N/A</v>
          </cell>
          <cell r="AG1255" t="e">
            <v>#N/A</v>
          </cell>
        </row>
        <row r="1256">
          <cell r="AE1256" t="e">
            <v>#N/A</v>
          </cell>
          <cell r="AF1256" t="e">
            <v>#N/A</v>
          </cell>
          <cell r="AG1256" t="e">
            <v>#N/A</v>
          </cell>
        </row>
        <row r="1257">
          <cell r="AE1257" t="e">
            <v>#N/A</v>
          </cell>
          <cell r="AF1257" t="e">
            <v>#N/A</v>
          </cell>
          <cell r="AG1257" t="e">
            <v>#N/A</v>
          </cell>
        </row>
        <row r="1258">
          <cell r="AE1258" t="e">
            <v>#N/A</v>
          </cell>
          <cell r="AF1258" t="e">
            <v>#N/A</v>
          </cell>
          <cell r="AG1258" t="e">
            <v>#N/A</v>
          </cell>
        </row>
        <row r="1259">
          <cell r="AE1259" t="e">
            <v>#N/A</v>
          </cell>
          <cell r="AF1259" t="e">
            <v>#N/A</v>
          </cell>
          <cell r="AG1259" t="e">
            <v>#N/A</v>
          </cell>
        </row>
        <row r="1260">
          <cell r="AE1260" t="e">
            <v>#N/A</v>
          </cell>
          <cell r="AF1260" t="e">
            <v>#N/A</v>
          </cell>
          <cell r="AG1260" t="e">
            <v>#N/A</v>
          </cell>
        </row>
        <row r="1261">
          <cell r="AE1261" t="e">
            <v>#N/A</v>
          </cell>
          <cell r="AF1261" t="e">
            <v>#N/A</v>
          </cell>
          <cell r="AG1261" t="e">
            <v>#N/A</v>
          </cell>
        </row>
        <row r="1262">
          <cell r="AE1262" t="e">
            <v>#N/A</v>
          </cell>
          <cell r="AF1262" t="e">
            <v>#N/A</v>
          </cell>
          <cell r="AG1262" t="e">
            <v>#N/A</v>
          </cell>
        </row>
        <row r="1263">
          <cell r="AE1263" t="e">
            <v>#N/A</v>
          </cell>
          <cell r="AF1263" t="e">
            <v>#N/A</v>
          </cell>
          <cell r="AG1263" t="e">
            <v>#N/A</v>
          </cell>
        </row>
        <row r="1264">
          <cell r="AE1264" t="e">
            <v>#N/A</v>
          </cell>
          <cell r="AF1264" t="e">
            <v>#N/A</v>
          </cell>
          <cell r="AG1264" t="e">
            <v>#N/A</v>
          </cell>
        </row>
        <row r="1265">
          <cell r="AE1265" t="e">
            <v>#N/A</v>
          </cell>
          <cell r="AF1265" t="e">
            <v>#N/A</v>
          </cell>
          <cell r="AG1265" t="e">
            <v>#N/A</v>
          </cell>
        </row>
        <row r="1266">
          <cell r="AE1266" t="e">
            <v>#N/A</v>
          </cell>
          <cell r="AF1266" t="e">
            <v>#N/A</v>
          </cell>
          <cell r="AG1266" t="e">
            <v>#N/A</v>
          </cell>
        </row>
        <row r="1267">
          <cell r="AE1267" t="e">
            <v>#N/A</v>
          </cell>
          <cell r="AF1267" t="e">
            <v>#N/A</v>
          </cell>
          <cell r="AG1267" t="e">
            <v>#N/A</v>
          </cell>
        </row>
        <row r="1268">
          <cell r="AE1268" t="e">
            <v>#N/A</v>
          </cell>
          <cell r="AF1268" t="e">
            <v>#N/A</v>
          </cell>
          <cell r="AG1268" t="e">
            <v>#N/A</v>
          </cell>
        </row>
        <row r="1269">
          <cell r="AE1269" t="e">
            <v>#N/A</v>
          </cell>
          <cell r="AF1269" t="e">
            <v>#N/A</v>
          </cell>
          <cell r="AG1269" t="e">
            <v>#N/A</v>
          </cell>
        </row>
        <row r="1270">
          <cell r="AE1270" t="e">
            <v>#N/A</v>
          </cell>
          <cell r="AF1270" t="e">
            <v>#N/A</v>
          </cell>
          <cell r="AG1270" t="e">
            <v>#N/A</v>
          </cell>
        </row>
        <row r="1271">
          <cell r="AE1271" t="e">
            <v>#N/A</v>
          </cell>
          <cell r="AF1271" t="e">
            <v>#N/A</v>
          </cell>
          <cell r="AG1271" t="e">
            <v>#N/A</v>
          </cell>
        </row>
        <row r="1272">
          <cell r="AE1272" t="e">
            <v>#N/A</v>
          </cell>
          <cell r="AF1272" t="e">
            <v>#N/A</v>
          </cell>
          <cell r="AG1272" t="e">
            <v>#N/A</v>
          </cell>
        </row>
        <row r="1273">
          <cell r="AE1273" t="e">
            <v>#N/A</v>
          </cell>
          <cell r="AF1273" t="e">
            <v>#N/A</v>
          </cell>
          <cell r="AG1273" t="e">
            <v>#N/A</v>
          </cell>
        </row>
        <row r="1274">
          <cell r="AE1274" t="e">
            <v>#N/A</v>
          </cell>
          <cell r="AF1274" t="e">
            <v>#N/A</v>
          </cell>
          <cell r="AG1274" t="e">
            <v>#N/A</v>
          </cell>
        </row>
        <row r="1275">
          <cell r="AE1275" t="e">
            <v>#N/A</v>
          </cell>
          <cell r="AF1275" t="e">
            <v>#N/A</v>
          </cell>
          <cell r="AG1275" t="e">
            <v>#N/A</v>
          </cell>
        </row>
        <row r="1276">
          <cell r="AE1276" t="e">
            <v>#N/A</v>
          </cell>
          <cell r="AF1276" t="e">
            <v>#N/A</v>
          </cell>
          <cell r="AG1276" t="e">
            <v>#N/A</v>
          </cell>
        </row>
        <row r="1277">
          <cell r="AE1277" t="e">
            <v>#N/A</v>
          </cell>
          <cell r="AF1277" t="e">
            <v>#N/A</v>
          </cell>
          <cell r="AG1277" t="e">
            <v>#N/A</v>
          </cell>
        </row>
        <row r="1278">
          <cell r="AE1278" t="e">
            <v>#N/A</v>
          </cell>
          <cell r="AF1278" t="e">
            <v>#N/A</v>
          </cell>
          <cell r="AG1278" t="e">
            <v>#N/A</v>
          </cell>
        </row>
        <row r="1279">
          <cell r="AE1279" t="e">
            <v>#N/A</v>
          </cell>
          <cell r="AF1279" t="e">
            <v>#N/A</v>
          </cell>
          <cell r="AG1279" t="e">
            <v>#N/A</v>
          </cell>
        </row>
        <row r="1280">
          <cell r="AE1280" t="e">
            <v>#N/A</v>
          </cell>
          <cell r="AF1280" t="e">
            <v>#N/A</v>
          </cell>
          <cell r="AG1280" t="e">
            <v>#N/A</v>
          </cell>
        </row>
        <row r="1281">
          <cell r="AE1281" t="e">
            <v>#N/A</v>
          </cell>
          <cell r="AF1281" t="e">
            <v>#N/A</v>
          </cell>
          <cell r="AG1281" t="e">
            <v>#N/A</v>
          </cell>
        </row>
        <row r="1282">
          <cell r="AE1282" t="e">
            <v>#N/A</v>
          </cell>
          <cell r="AF1282" t="e">
            <v>#N/A</v>
          </cell>
          <cell r="AG1282" t="e">
            <v>#N/A</v>
          </cell>
        </row>
        <row r="1283">
          <cell r="AE1283" t="e">
            <v>#N/A</v>
          </cell>
          <cell r="AF1283" t="e">
            <v>#N/A</v>
          </cell>
          <cell r="AG1283" t="e">
            <v>#N/A</v>
          </cell>
        </row>
        <row r="1284">
          <cell r="AE1284" t="e">
            <v>#N/A</v>
          </cell>
          <cell r="AF1284" t="e">
            <v>#N/A</v>
          </cell>
          <cell r="AG1284" t="e">
            <v>#N/A</v>
          </cell>
        </row>
        <row r="1285">
          <cell r="AE1285" t="e">
            <v>#N/A</v>
          </cell>
          <cell r="AF1285" t="e">
            <v>#N/A</v>
          </cell>
          <cell r="AG1285" t="e">
            <v>#N/A</v>
          </cell>
        </row>
        <row r="1286">
          <cell r="AE1286" t="e">
            <v>#N/A</v>
          </cell>
          <cell r="AF1286" t="e">
            <v>#N/A</v>
          </cell>
          <cell r="AG1286" t="e">
            <v>#N/A</v>
          </cell>
        </row>
        <row r="1287">
          <cell r="AE1287" t="e">
            <v>#N/A</v>
          </cell>
          <cell r="AF1287" t="e">
            <v>#N/A</v>
          </cell>
          <cell r="AG1287" t="e">
            <v>#N/A</v>
          </cell>
        </row>
        <row r="1288">
          <cell r="AE1288" t="e">
            <v>#N/A</v>
          </cell>
          <cell r="AF1288" t="e">
            <v>#N/A</v>
          </cell>
          <cell r="AG1288" t="e">
            <v>#N/A</v>
          </cell>
        </row>
        <row r="1289">
          <cell r="AE1289" t="e">
            <v>#N/A</v>
          </cell>
          <cell r="AF1289" t="e">
            <v>#N/A</v>
          </cell>
          <cell r="AG1289" t="e">
            <v>#N/A</v>
          </cell>
        </row>
        <row r="1290">
          <cell r="AE1290" t="e">
            <v>#N/A</v>
          </cell>
          <cell r="AF1290" t="e">
            <v>#N/A</v>
          </cell>
          <cell r="AG1290" t="e">
            <v>#N/A</v>
          </cell>
        </row>
        <row r="1291">
          <cell r="AE1291" t="str">
            <v/>
          </cell>
          <cell r="AF1291" t="str">
            <v/>
          </cell>
          <cell r="AG1291" t="e">
            <v>#N/A</v>
          </cell>
        </row>
        <row r="1292">
          <cell r="AE1292" t="e">
            <v>#N/A</v>
          </cell>
          <cell r="AF1292" t="e">
            <v>#N/A</v>
          </cell>
          <cell r="AG1292" t="e">
            <v>#N/A</v>
          </cell>
        </row>
        <row r="1293">
          <cell r="AE1293" t="e">
            <v>#N/A</v>
          </cell>
          <cell r="AF1293" t="e">
            <v>#N/A</v>
          </cell>
          <cell r="AG1293" t="e">
            <v>#N/A</v>
          </cell>
        </row>
        <row r="1294">
          <cell r="AE1294" t="e">
            <v>#N/A</v>
          </cell>
          <cell r="AF1294" t="e">
            <v>#N/A</v>
          </cell>
          <cell r="AG1294" t="e">
            <v>#N/A</v>
          </cell>
        </row>
        <row r="1295">
          <cell r="AE1295" t="e">
            <v>#N/A</v>
          </cell>
          <cell r="AF1295" t="e">
            <v>#N/A</v>
          </cell>
          <cell r="AG1295" t="e">
            <v>#N/A</v>
          </cell>
        </row>
        <row r="1296">
          <cell r="AE1296" t="e">
            <v>#N/A</v>
          </cell>
          <cell r="AF1296" t="e">
            <v>#N/A</v>
          </cell>
          <cell r="AG1296" t="e">
            <v>#N/A</v>
          </cell>
        </row>
        <row r="1297">
          <cell r="AE1297" t="e">
            <v>#N/A</v>
          </cell>
          <cell r="AF1297" t="e">
            <v>#N/A</v>
          </cell>
          <cell r="AG1297" t="e">
            <v>#N/A</v>
          </cell>
        </row>
        <row r="1298">
          <cell r="AE1298" t="e">
            <v>#N/A</v>
          </cell>
          <cell r="AF1298" t="e">
            <v>#N/A</v>
          </cell>
          <cell r="AG1298" t="e">
            <v>#N/A</v>
          </cell>
        </row>
        <row r="1299">
          <cell r="AE1299" t="e">
            <v>#N/A</v>
          </cell>
          <cell r="AF1299" t="e">
            <v>#N/A</v>
          </cell>
          <cell r="AG1299" t="e">
            <v>#N/A</v>
          </cell>
        </row>
        <row r="1300">
          <cell r="AE1300" t="e">
            <v>#N/A</v>
          </cell>
          <cell r="AF1300" t="e">
            <v>#N/A</v>
          </cell>
          <cell r="AG1300" t="e">
            <v>#N/A</v>
          </cell>
        </row>
        <row r="1301">
          <cell r="AE1301" t="e">
            <v>#N/A</v>
          </cell>
          <cell r="AF1301" t="e">
            <v>#N/A</v>
          </cell>
          <cell r="AG1301" t="e">
            <v>#N/A</v>
          </cell>
        </row>
        <row r="1302">
          <cell r="AE1302" t="e">
            <v>#N/A</v>
          </cell>
          <cell r="AF1302" t="e">
            <v>#N/A</v>
          </cell>
          <cell r="AG1302" t="e">
            <v>#N/A</v>
          </cell>
        </row>
        <row r="1303">
          <cell r="AE1303" t="e">
            <v>#N/A</v>
          </cell>
          <cell r="AF1303" t="e">
            <v>#N/A</v>
          </cell>
          <cell r="AG1303" t="e">
            <v>#N/A</v>
          </cell>
        </row>
        <row r="1304">
          <cell r="AE1304" t="e">
            <v>#N/A</v>
          </cell>
          <cell r="AF1304" t="e">
            <v>#N/A</v>
          </cell>
          <cell r="AG1304" t="e">
            <v>#N/A</v>
          </cell>
        </row>
        <row r="1305">
          <cell r="AE1305" t="e">
            <v>#N/A</v>
          </cell>
          <cell r="AF1305" t="e">
            <v>#N/A</v>
          </cell>
          <cell r="AG1305" t="e">
            <v>#N/A</v>
          </cell>
        </row>
        <row r="1306">
          <cell r="AE1306" t="e">
            <v>#N/A</v>
          </cell>
          <cell r="AF1306" t="e">
            <v>#N/A</v>
          </cell>
          <cell r="AG1306" t="e">
            <v>#N/A</v>
          </cell>
        </row>
        <row r="1307">
          <cell r="AE1307" t="e">
            <v>#N/A</v>
          </cell>
          <cell r="AF1307" t="e">
            <v>#N/A</v>
          </cell>
          <cell r="AG1307" t="e">
            <v>#N/A</v>
          </cell>
        </row>
        <row r="1308">
          <cell r="AE1308" t="e">
            <v>#N/A</v>
          </cell>
          <cell r="AF1308" t="e">
            <v>#N/A</v>
          </cell>
          <cell r="AG1308" t="e">
            <v>#N/A</v>
          </cell>
        </row>
        <row r="1309">
          <cell r="AE1309" t="e">
            <v>#N/A</v>
          </cell>
          <cell r="AF1309" t="e">
            <v>#N/A</v>
          </cell>
          <cell r="AG1309" t="e">
            <v>#N/A</v>
          </cell>
        </row>
        <row r="1310">
          <cell r="AE1310" t="e">
            <v>#N/A</v>
          </cell>
          <cell r="AF1310" t="e">
            <v>#N/A</v>
          </cell>
          <cell r="AG1310" t="e">
            <v>#N/A</v>
          </cell>
        </row>
        <row r="1311">
          <cell r="AE1311" t="e">
            <v>#N/A</v>
          </cell>
          <cell r="AF1311" t="e">
            <v>#N/A</v>
          </cell>
          <cell r="AG1311" t="e">
            <v>#N/A</v>
          </cell>
        </row>
        <row r="1312">
          <cell r="AE1312" t="e">
            <v>#N/A</v>
          </cell>
          <cell r="AF1312" t="e">
            <v>#N/A</v>
          </cell>
          <cell r="AG1312" t="e">
            <v>#N/A</v>
          </cell>
        </row>
        <row r="1313">
          <cell r="AE1313" t="e">
            <v>#N/A</v>
          </cell>
          <cell r="AF1313" t="e">
            <v>#N/A</v>
          </cell>
          <cell r="AG1313" t="e">
            <v>#N/A</v>
          </cell>
        </row>
        <row r="1314">
          <cell r="AE1314" t="e">
            <v>#N/A</v>
          </cell>
          <cell r="AF1314" t="e">
            <v>#N/A</v>
          </cell>
          <cell r="AG1314" t="e">
            <v>#N/A</v>
          </cell>
        </row>
        <row r="1315">
          <cell r="AE1315" t="e">
            <v>#N/A</v>
          </cell>
          <cell r="AF1315" t="e">
            <v>#N/A</v>
          </cell>
          <cell r="AG1315" t="e">
            <v>#N/A</v>
          </cell>
        </row>
        <row r="1316">
          <cell r="AE1316" t="e">
            <v>#N/A</v>
          </cell>
          <cell r="AF1316" t="e">
            <v>#N/A</v>
          </cell>
          <cell r="AG1316" t="e">
            <v>#N/A</v>
          </cell>
        </row>
        <row r="1317">
          <cell r="AE1317" t="e">
            <v>#N/A</v>
          </cell>
          <cell r="AF1317" t="e">
            <v>#N/A</v>
          </cell>
          <cell r="AG1317" t="e">
            <v>#N/A</v>
          </cell>
        </row>
        <row r="1318">
          <cell r="AE1318" t="e">
            <v>#N/A</v>
          </cell>
          <cell r="AF1318" t="e">
            <v>#N/A</v>
          </cell>
          <cell r="AG1318" t="e">
            <v>#N/A</v>
          </cell>
        </row>
        <row r="1319">
          <cell r="AE1319" t="e">
            <v>#N/A</v>
          </cell>
          <cell r="AF1319" t="e">
            <v>#N/A</v>
          </cell>
          <cell r="AG1319" t="e">
            <v>#N/A</v>
          </cell>
        </row>
        <row r="1320">
          <cell r="AE1320" t="e">
            <v>#N/A</v>
          </cell>
          <cell r="AF1320" t="e">
            <v>#N/A</v>
          </cell>
          <cell r="AG1320" t="e">
            <v>#N/A</v>
          </cell>
        </row>
        <row r="1321">
          <cell r="AE1321" t="e">
            <v>#N/A</v>
          </cell>
          <cell r="AF1321" t="e">
            <v>#N/A</v>
          </cell>
          <cell r="AG1321" t="e">
            <v>#N/A</v>
          </cell>
        </row>
        <row r="1322">
          <cell r="AE1322" t="e">
            <v>#N/A</v>
          </cell>
          <cell r="AF1322" t="e">
            <v>#N/A</v>
          </cell>
          <cell r="AG1322" t="e">
            <v>#N/A</v>
          </cell>
        </row>
        <row r="1323">
          <cell r="AE1323" t="e">
            <v>#N/A</v>
          </cell>
          <cell r="AF1323" t="e">
            <v>#N/A</v>
          </cell>
          <cell r="AG1323" t="e">
            <v>#N/A</v>
          </cell>
        </row>
        <row r="1324">
          <cell r="AE1324" t="e">
            <v>#N/A</v>
          </cell>
          <cell r="AF1324" t="e">
            <v>#N/A</v>
          </cell>
          <cell r="AG1324" t="e">
            <v>#N/A</v>
          </cell>
        </row>
        <row r="1325">
          <cell r="AE1325" t="e">
            <v>#N/A</v>
          </cell>
          <cell r="AF1325" t="e">
            <v>#N/A</v>
          </cell>
          <cell r="AG1325" t="e">
            <v>#N/A</v>
          </cell>
        </row>
        <row r="1326">
          <cell r="AE1326" t="e">
            <v>#N/A</v>
          </cell>
          <cell r="AF1326" t="e">
            <v>#N/A</v>
          </cell>
          <cell r="AG1326" t="e">
            <v>#N/A</v>
          </cell>
        </row>
        <row r="1327">
          <cell r="AE1327" t="e">
            <v>#N/A</v>
          </cell>
          <cell r="AF1327" t="e">
            <v>#N/A</v>
          </cell>
          <cell r="AG1327" t="e">
            <v>#N/A</v>
          </cell>
        </row>
        <row r="1328">
          <cell r="AE1328" t="e">
            <v>#N/A</v>
          </cell>
          <cell r="AF1328" t="e">
            <v>#N/A</v>
          </cell>
          <cell r="AG1328" t="e">
            <v>#N/A</v>
          </cell>
        </row>
        <row r="1329">
          <cell r="AE1329" t="e">
            <v>#N/A</v>
          </cell>
          <cell r="AF1329" t="e">
            <v>#N/A</v>
          </cell>
          <cell r="AG1329" t="e">
            <v>#N/A</v>
          </cell>
        </row>
        <row r="1330">
          <cell r="AE1330" t="e">
            <v>#N/A</v>
          </cell>
          <cell r="AF1330" t="e">
            <v>#N/A</v>
          </cell>
          <cell r="AG1330" t="e">
            <v>#N/A</v>
          </cell>
        </row>
        <row r="1331">
          <cell r="AE1331" t="e">
            <v>#N/A</v>
          </cell>
          <cell r="AF1331" t="e">
            <v>#N/A</v>
          </cell>
          <cell r="AG1331" t="e">
            <v>#N/A</v>
          </cell>
        </row>
        <row r="1332">
          <cell r="AE1332" t="e">
            <v>#N/A</v>
          </cell>
          <cell r="AF1332" t="e">
            <v>#N/A</v>
          </cell>
          <cell r="AG1332" t="e">
            <v>#N/A</v>
          </cell>
        </row>
        <row r="1333">
          <cell r="AE1333" t="e">
            <v>#N/A</v>
          </cell>
          <cell r="AF1333" t="e">
            <v>#N/A</v>
          </cell>
          <cell r="AG1333" t="e">
            <v>#N/A</v>
          </cell>
        </row>
        <row r="1334">
          <cell r="AE1334" t="e">
            <v>#N/A</v>
          </cell>
          <cell r="AF1334" t="e">
            <v>#N/A</v>
          </cell>
          <cell r="AG1334" t="e">
            <v>#N/A</v>
          </cell>
        </row>
        <row r="1335">
          <cell r="AE1335" t="e">
            <v>#N/A</v>
          </cell>
          <cell r="AF1335" t="e">
            <v>#N/A</v>
          </cell>
          <cell r="AG1335" t="e">
            <v>#N/A</v>
          </cell>
        </row>
        <row r="1336">
          <cell r="AE1336" t="e">
            <v>#N/A</v>
          </cell>
          <cell r="AF1336" t="e">
            <v>#N/A</v>
          </cell>
          <cell r="AG1336" t="e">
            <v>#N/A</v>
          </cell>
        </row>
        <row r="1337">
          <cell r="AE1337" t="e">
            <v>#N/A</v>
          </cell>
          <cell r="AF1337" t="e">
            <v>#N/A</v>
          </cell>
          <cell r="AG1337" t="e">
            <v>#N/A</v>
          </cell>
        </row>
        <row r="1338">
          <cell r="AE1338" t="e">
            <v>#N/A</v>
          </cell>
          <cell r="AF1338" t="e">
            <v>#N/A</v>
          </cell>
          <cell r="AG1338" t="e">
            <v>#N/A</v>
          </cell>
        </row>
        <row r="1339">
          <cell r="AE1339" t="e">
            <v>#N/A</v>
          </cell>
          <cell r="AF1339" t="e">
            <v>#N/A</v>
          </cell>
          <cell r="AG1339" t="e">
            <v>#N/A</v>
          </cell>
        </row>
        <row r="1340">
          <cell r="AE1340" t="e">
            <v>#N/A</v>
          </cell>
          <cell r="AF1340" t="e">
            <v>#N/A</v>
          </cell>
          <cell r="AG1340" t="e">
            <v>#N/A</v>
          </cell>
        </row>
        <row r="1341">
          <cell r="AE1341" t="e">
            <v>#N/A</v>
          </cell>
          <cell r="AF1341" t="e">
            <v>#N/A</v>
          </cell>
          <cell r="AG1341" t="e">
            <v>#N/A</v>
          </cell>
        </row>
        <row r="1342">
          <cell r="AE1342" t="e">
            <v>#N/A</v>
          </cell>
          <cell r="AF1342" t="e">
            <v>#N/A</v>
          </cell>
          <cell r="AG1342" t="e">
            <v>#N/A</v>
          </cell>
        </row>
        <row r="1343">
          <cell r="AE1343" t="e">
            <v>#N/A</v>
          </cell>
          <cell r="AF1343" t="e">
            <v>#N/A</v>
          </cell>
          <cell r="AG1343" t="e">
            <v>#N/A</v>
          </cell>
        </row>
        <row r="1344">
          <cell r="AE1344" t="e">
            <v>#N/A</v>
          </cell>
          <cell r="AF1344" t="e">
            <v>#N/A</v>
          </cell>
          <cell r="AG1344" t="e">
            <v>#N/A</v>
          </cell>
        </row>
        <row r="1345">
          <cell r="AE1345" t="e">
            <v>#N/A</v>
          </cell>
          <cell r="AF1345" t="e">
            <v>#N/A</v>
          </cell>
          <cell r="AG1345" t="e">
            <v>#N/A</v>
          </cell>
        </row>
        <row r="1346">
          <cell r="AE1346" t="e">
            <v>#N/A</v>
          </cell>
          <cell r="AF1346" t="e">
            <v>#N/A</v>
          </cell>
          <cell r="AG1346" t="e">
            <v>#N/A</v>
          </cell>
        </row>
        <row r="1347">
          <cell r="AE1347" t="e">
            <v>#N/A</v>
          </cell>
          <cell r="AF1347" t="e">
            <v>#N/A</v>
          </cell>
          <cell r="AG1347" t="e">
            <v>#N/A</v>
          </cell>
        </row>
        <row r="1348">
          <cell r="AE1348" t="e">
            <v>#N/A</v>
          </cell>
          <cell r="AF1348" t="e">
            <v>#N/A</v>
          </cell>
          <cell r="AG1348" t="e">
            <v>#N/A</v>
          </cell>
        </row>
        <row r="1349">
          <cell r="AE1349" t="e">
            <v>#N/A</v>
          </cell>
          <cell r="AF1349" t="e">
            <v>#N/A</v>
          </cell>
          <cell r="AG1349" t="e">
            <v>#N/A</v>
          </cell>
        </row>
        <row r="1350">
          <cell r="AE1350" t="e">
            <v>#N/A</v>
          </cell>
          <cell r="AF1350" t="e">
            <v>#N/A</v>
          </cell>
          <cell r="AG1350" t="e">
            <v>#N/A</v>
          </cell>
        </row>
        <row r="1351">
          <cell r="AE1351" t="e">
            <v>#N/A</v>
          </cell>
          <cell r="AF1351" t="e">
            <v>#N/A</v>
          </cell>
          <cell r="AG1351" t="e">
            <v>#N/A</v>
          </cell>
        </row>
        <row r="1352">
          <cell r="AE1352" t="e">
            <v>#N/A</v>
          </cell>
          <cell r="AF1352" t="e">
            <v>#N/A</v>
          </cell>
          <cell r="AG1352" t="e">
            <v>#N/A</v>
          </cell>
        </row>
        <row r="1353">
          <cell r="AE1353" t="e">
            <v>#N/A</v>
          </cell>
          <cell r="AF1353" t="e">
            <v>#N/A</v>
          </cell>
          <cell r="AG1353" t="e">
            <v>#N/A</v>
          </cell>
        </row>
        <row r="1354">
          <cell r="AE1354" t="e">
            <v>#N/A</v>
          </cell>
          <cell r="AF1354" t="e">
            <v>#N/A</v>
          </cell>
          <cell r="AG1354" t="e">
            <v>#N/A</v>
          </cell>
        </row>
        <row r="1355">
          <cell r="AE1355" t="e">
            <v>#N/A</v>
          </cell>
          <cell r="AF1355" t="e">
            <v>#N/A</v>
          </cell>
          <cell r="AG1355" t="e">
            <v>#N/A</v>
          </cell>
        </row>
        <row r="1356">
          <cell r="AE1356" t="e">
            <v>#N/A</v>
          </cell>
          <cell r="AF1356" t="e">
            <v>#N/A</v>
          </cell>
          <cell r="AG1356" t="e">
            <v>#N/A</v>
          </cell>
        </row>
        <row r="1357">
          <cell r="AE1357" t="e">
            <v>#N/A</v>
          </cell>
          <cell r="AF1357" t="e">
            <v>#N/A</v>
          </cell>
          <cell r="AG1357" t="e">
            <v>#N/A</v>
          </cell>
        </row>
        <row r="1358">
          <cell r="AE1358" t="e">
            <v>#N/A</v>
          </cell>
          <cell r="AF1358" t="e">
            <v>#N/A</v>
          </cell>
          <cell r="AG1358" t="e">
            <v>#N/A</v>
          </cell>
        </row>
        <row r="1359">
          <cell r="AE1359" t="e">
            <v>#N/A</v>
          </cell>
          <cell r="AF1359" t="e">
            <v>#N/A</v>
          </cell>
          <cell r="AG1359" t="e">
            <v>#N/A</v>
          </cell>
        </row>
        <row r="1360">
          <cell r="AE1360" t="e">
            <v>#N/A</v>
          </cell>
          <cell r="AF1360" t="e">
            <v>#N/A</v>
          </cell>
          <cell r="AG1360" t="e">
            <v>#N/A</v>
          </cell>
        </row>
        <row r="1361">
          <cell r="AE1361" t="e">
            <v>#N/A</v>
          </cell>
          <cell r="AF1361" t="e">
            <v>#N/A</v>
          </cell>
          <cell r="AG1361" t="e">
            <v>#N/A</v>
          </cell>
        </row>
        <row r="1362">
          <cell r="AE1362" t="e">
            <v>#N/A</v>
          </cell>
          <cell r="AF1362" t="e">
            <v>#N/A</v>
          </cell>
          <cell r="AG1362" t="e">
            <v>#N/A</v>
          </cell>
        </row>
        <row r="1363">
          <cell r="AE1363" t="e">
            <v>#N/A</v>
          </cell>
          <cell r="AF1363" t="e">
            <v>#N/A</v>
          </cell>
          <cell r="AG1363" t="e">
            <v>#N/A</v>
          </cell>
        </row>
        <row r="1364">
          <cell r="AE1364" t="e">
            <v>#N/A</v>
          </cell>
          <cell r="AF1364" t="e">
            <v>#N/A</v>
          </cell>
          <cell r="AG1364" t="e">
            <v>#N/A</v>
          </cell>
        </row>
        <row r="1365">
          <cell r="AE1365" t="e">
            <v>#N/A</v>
          </cell>
          <cell r="AF1365" t="e">
            <v>#N/A</v>
          </cell>
          <cell r="AG1365" t="e">
            <v>#N/A</v>
          </cell>
        </row>
        <row r="1366">
          <cell r="AE1366" t="e">
            <v>#N/A</v>
          </cell>
          <cell r="AF1366" t="e">
            <v>#N/A</v>
          </cell>
          <cell r="AG1366" t="e">
            <v>#N/A</v>
          </cell>
        </row>
        <row r="1367">
          <cell r="AE1367" t="e">
            <v>#N/A</v>
          </cell>
          <cell r="AF1367" t="e">
            <v>#N/A</v>
          </cell>
          <cell r="AG1367" t="e">
            <v>#N/A</v>
          </cell>
        </row>
        <row r="1368">
          <cell r="AE1368" t="e">
            <v>#N/A</v>
          </cell>
          <cell r="AF1368" t="e">
            <v>#N/A</v>
          </cell>
          <cell r="AG1368" t="e">
            <v>#N/A</v>
          </cell>
        </row>
        <row r="1369">
          <cell r="AE1369" t="e">
            <v>#N/A</v>
          </cell>
          <cell r="AF1369" t="e">
            <v>#N/A</v>
          </cell>
          <cell r="AG1369" t="e">
            <v>#N/A</v>
          </cell>
        </row>
        <row r="1370">
          <cell r="AE1370" t="e">
            <v>#N/A</v>
          </cell>
          <cell r="AF1370" t="e">
            <v>#N/A</v>
          </cell>
          <cell r="AG1370" t="e">
            <v>#N/A</v>
          </cell>
        </row>
        <row r="1371">
          <cell r="AE1371" t="e">
            <v>#N/A</v>
          </cell>
          <cell r="AF1371" t="e">
            <v>#N/A</v>
          </cell>
          <cell r="AG1371" t="e">
            <v>#N/A</v>
          </cell>
        </row>
        <row r="1372">
          <cell r="AE1372" t="e">
            <v>#N/A</v>
          </cell>
          <cell r="AF1372" t="e">
            <v>#N/A</v>
          </cell>
          <cell r="AG1372" t="e">
            <v>#N/A</v>
          </cell>
        </row>
        <row r="1373">
          <cell r="AE1373" t="e">
            <v>#N/A</v>
          </cell>
          <cell r="AF1373" t="e">
            <v>#N/A</v>
          </cell>
          <cell r="AG1373" t="e">
            <v>#N/A</v>
          </cell>
        </row>
        <row r="1374">
          <cell r="AE1374" t="e">
            <v>#N/A</v>
          </cell>
          <cell r="AF1374" t="e">
            <v>#N/A</v>
          </cell>
          <cell r="AG1374" t="e">
            <v>#N/A</v>
          </cell>
        </row>
        <row r="1375">
          <cell r="AE1375" t="e">
            <v>#N/A</v>
          </cell>
          <cell r="AF1375" t="e">
            <v>#N/A</v>
          </cell>
          <cell r="AG1375" t="e">
            <v>#N/A</v>
          </cell>
        </row>
        <row r="1376">
          <cell r="AE1376" t="e">
            <v>#N/A</v>
          </cell>
          <cell r="AF1376" t="e">
            <v>#N/A</v>
          </cell>
          <cell r="AG1376" t="e">
            <v>#N/A</v>
          </cell>
        </row>
        <row r="1377">
          <cell r="AE1377" t="e">
            <v>#N/A</v>
          </cell>
          <cell r="AF1377" t="e">
            <v>#N/A</v>
          </cell>
          <cell r="AG1377" t="e">
            <v>#N/A</v>
          </cell>
        </row>
        <row r="1378">
          <cell r="AE1378" t="e">
            <v>#N/A</v>
          </cell>
          <cell r="AF1378" t="e">
            <v>#N/A</v>
          </cell>
          <cell r="AG1378" t="e">
            <v>#N/A</v>
          </cell>
        </row>
        <row r="1379">
          <cell r="AE1379" t="e">
            <v>#N/A</v>
          </cell>
          <cell r="AF1379" t="e">
            <v>#N/A</v>
          </cell>
          <cell r="AG1379" t="e">
            <v>#N/A</v>
          </cell>
        </row>
        <row r="1380">
          <cell r="AE1380" t="e">
            <v>#N/A</v>
          </cell>
          <cell r="AF1380" t="e">
            <v>#N/A</v>
          </cell>
          <cell r="AG1380" t="e">
            <v>#N/A</v>
          </cell>
        </row>
        <row r="1381">
          <cell r="AE1381" t="e">
            <v>#N/A</v>
          </cell>
          <cell r="AF1381" t="e">
            <v>#N/A</v>
          </cell>
          <cell r="AG1381" t="e">
            <v>#N/A</v>
          </cell>
        </row>
        <row r="1382">
          <cell r="AE1382" t="e">
            <v>#N/A</v>
          </cell>
          <cell r="AF1382" t="e">
            <v>#N/A</v>
          </cell>
          <cell r="AG1382" t="e">
            <v>#N/A</v>
          </cell>
        </row>
        <row r="1383">
          <cell r="AE1383" t="e">
            <v>#N/A</v>
          </cell>
          <cell r="AF1383" t="e">
            <v>#N/A</v>
          </cell>
          <cell r="AG1383" t="e">
            <v>#N/A</v>
          </cell>
        </row>
        <row r="1384">
          <cell r="AE1384" t="e">
            <v>#N/A</v>
          </cell>
          <cell r="AF1384" t="e">
            <v>#N/A</v>
          </cell>
          <cell r="AG1384" t="e">
            <v>#N/A</v>
          </cell>
        </row>
        <row r="1385">
          <cell r="AE1385" t="e">
            <v>#N/A</v>
          </cell>
          <cell r="AF1385" t="e">
            <v>#N/A</v>
          </cell>
          <cell r="AG1385" t="e">
            <v>#N/A</v>
          </cell>
        </row>
        <row r="1386">
          <cell r="AE1386" t="e">
            <v>#N/A</v>
          </cell>
          <cell r="AF1386" t="e">
            <v>#N/A</v>
          </cell>
          <cell r="AG1386" t="e">
            <v>#N/A</v>
          </cell>
        </row>
        <row r="1387">
          <cell r="AE1387" t="e">
            <v>#N/A</v>
          </cell>
          <cell r="AF1387" t="e">
            <v>#N/A</v>
          </cell>
          <cell r="AG1387" t="e">
            <v>#N/A</v>
          </cell>
        </row>
        <row r="1388">
          <cell r="AE1388" t="e">
            <v>#N/A</v>
          </cell>
          <cell r="AF1388" t="e">
            <v>#N/A</v>
          </cell>
          <cell r="AG1388" t="e">
            <v>#N/A</v>
          </cell>
        </row>
        <row r="1389">
          <cell r="AE1389" t="e">
            <v>#N/A</v>
          </cell>
          <cell r="AF1389" t="e">
            <v>#N/A</v>
          </cell>
          <cell r="AG1389" t="e">
            <v>#N/A</v>
          </cell>
        </row>
        <row r="1390">
          <cell r="AE1390" t="e">
            <v>#N/A</v>
          </cell>
          <cell r="AF1390" t="e">
            <v>#N/A</v>
          </cell>
          <cell r="AG1390" t="e">
            <v>#N/A</v>
          </cell>
        </row>
        <row r="1391">
          <cell r="AE1391" t="e">
            <v>#N/A</v>
          </cell>
          <cell r="AF1391" t="e">
            <v>#N/A</v>
          </cell>
          <cell r="AG1391" t="e">
            <v>#N/A</v>
          </cell>
        </row>
        <row r="1392">
          <cell r="AE1392" t="e">
            <v>#N/A</v>
          </cell>
          <cell r="AF1392" t="e">
            <v>#N/A</v>
          </cell>
          <cell r="AG1392" t="e">
            <v>#N/A</v>
          </cell>
        </row>
        <row r="1393">
          <cell r="AE1393" t="e">
            <v>#N/A</v>
          </cell>
          <cell r="AF1393" t="e">
            <v>#N/A</v>
          </cell>
          <cell r="AG1393" t="e">
            <v>#N/A</v>
          </cell>
        </row>
        <row r="1394">
          <cell r="AE1394" t="e">
            <v>#N/A</v>
          </cell>
          <cell r="AF1394" t="e">
            <v>#N/A</v>
          </cell>
          <cell r="AG1394" t="e">
            <v>#N/A</v>
          </cell>
        </row>
        <row r="1395">
          <cell r="AE1395" t="e">
            <v>#N/A</v>
          </cell>
          <cell r="AF1395" t="e">
            <v>#N/A</v>
          </cell>
          <cell r="AG1395" t="e">
            <v>#N/A</v>
          </cell>
        </row>
        <row r="1396">
          <cell r="AE1396" t="e">
            <v>#N/A</v>
          </cell>
          <cell r="AF1396" t="e">
            <v>#N/A</v>
          </cell>
          <cell r="AG1396" t="e">
            <v>#N/A</v>
          </cell>
        </row>
        <row r="1397">
          <cell r="AE1397" t="e">
            <v>#N/A</v>
          </cell>
          <cell r="AF1397" t="e">
            <v>#N/A</v>
          </cell>
          <cell r="AG1397" t="e">
            <v>#N/A</v>
          </cell>
        </row>
        <row r="1398">
          <cell r="AE1398" t="e">
            <v>#N/A</v>
          </cell>
          <cell r="AF1398" t="e">
            <v>#N/A</v>
          </cell>
          <cell r="AG1398" t="e">
            <v>#N/A</v>
          </cell>
        </row>
        <row r="1399">
          <cell r="AE1399" t="e">
            <v>#N/A</v>
          </cell>
          <cell r="AF1399" t="e">
            <v>#N/A</v>
          </cell>
          <cell r="AG1399" t="e">
            <v>#N/A</v>
          </cell>
        </row>
        <row r="1400">
          <cell r="AE1400" t="e">
            <v>#N/A</v>
          </cell>
          <cell r="AF1400" t="e">
            <v>#N/A</v>
          </cell>
          <cell r="AG1400" t="e">
            <v>#N/A</v>
          </cell>
        </row>
        <row r="1401">
          <cell r="AE1401" t="e">
            <v>#N/A</v>
          </cell>
          <cell r="AF1401" t="e">
            <v>#N/A</v>
          </cell>
          <cell r="AG1401" t="e">
            <v>#N/A</v>
          </cell>
        </row>
        <row r="1402">
          <cell r="AE1402" t="e">
            <v>#N/A</v>
          </cell>
          <cell r="AF1402" t="e">
            <v>#N/A</v>
          </cell>
          <cell r="AG1402" t="e">
            <v>#N/A</v>
          </cell>
        </row>
        <row r="1403">
          <cell r="AE1403" t="e">
            <v>#N/A</v>
          </cell>
          <cell r="AF1403" t="e">
            <v>#N/A</v>
          </cell>
          <cell r="AG1403" t="e">
            <v>#N/A</v>
          </cell>
        </row>
        <row r="1404">
          <cell r="AE1404" t="e">
            <v>#N/A</v>
          </cell>
          <cell r="AF1404" t="e">
            <v>#N/A</v>
          </cell>
          <cell r="AG1404" t="e">
            <v>#N/A</v>
          </cell>
        </row>
        <row r="1405">
          <cell r="AE1405" t="e">
            <v>#N/A</v>
          </cell>
          <cell r="AF1405" t="e">
            <v>#N/A</v>
          </cell>
          <cell r="AG1405" t="e">
            <v>#N/A</v>
          </cell>
        </row>
        <row r="1406">
          <cell r="AE1406" t="e">
            <v>#N/A</v>
          </cell>
          <cell r="AF1406" t="e">
            <v>#N/A</v>
          </cell>
          <cell r="AG1406" t="e">
            <v>#N/A</v>
          </cell>
        </row>
        <row r="1407">
          <cell r="AE1407" t="e">
            <v>#N/A</v>
          </cell>
          <cell r="AF1407" t="e">
            <v>#N/A</v>
          </cell>
          <cell r="AG1407" t="e">
            <v>#N/A</v>
          </cell>
        </row>
        <row r="1408">
          <cell r="AE1408" t="e">
            <v>#N/A</v>
          </cell>
          <cell r="AF1408" t="e">
            <v>#N/A</v>
          </cell>
          <cell r="AG1408" t="e">
            <v>#N/A</v>
          </cell>
        </row>
        <row r="1409">
          <cell r="AE1409" t="e">
            <v>#N/A</v>
          </cell>
          <cell r="AF1409" t="e">
            <v>#N/A</v>
          </cell>
          <cell r="AG1409" t="e">
            <v>#N/A</v>
          </cell>
        </row>
        <row r="1410">
          <cell r="AE1410" t="e">
            <v>#N/A</v>
          </cell>
          <cell r="AF1410" t="e">
            <v>#N/A</v>
          </cell>
          <cell r="AG1410" t="e">
            <v>#N/A</v>
          </cell>
        </row>
        <row r="1411">
          <cell r="AE1411" t="e">
            <v>#N/A</v>
          </cell>
          <cell r="AF1411" t="e">
            <v>#N/A</v>
          </cell>
          <cell r="AG1411" t="e">
            <v>#N/A</v>
          </cell>
        </row>
        <row r="1412">
          <cell r="AE1412" t="e">
            <v>#N/A</v>
          </cell>
          <cell r="AF1412" t="e">
            <v>#N/A</v>
          </cell>
          <cell r="AG1412" t="e">
            <v>#N/A</v>
          </cell>
        </row>
        <row r="1413">
          <cell r="AE1413" t="e">
            <v>#N/A</v>
          </cell>
          <cell r="AF1413" t="e">
            <v>#N/A</v>
          </cell>
          <cell r="AG1413" t="e">
            <v>#N/A</v>
          </cell>
        </row>
        <row r="1414">
          <cell r="AE1414" t="e">
            <v>#N/A</v>
          </cell>
          <cell r="AF1414" t="e">
            <v>#N/A</v>
          </cell>
          <cell r="AG1414" t="e">
            <v>#N/A</v>
          </cell>
        </row>
        <row r="1415">
          <cell r="AE1415" t="e">
            <v>#N/A</v>
          </cell>
          <cell r="AF1415" t="e">
            <v>#N/A</v>
          </cell>
          <cell r="AG1415" t="e">
            <v>#N/A</v>
          </cell>
        </row>
        <row r="1416">
          <cell r="AE1416" t="e">
            <v>#N/A</v>
          </cell>
          <cell r="AF1416" t="e">
            <v>#N/A</v>
          </cell>
          <cell r="AG1416" t="e">
            <v>#N/A</v>
          </cell>
        </row>
        <row r="1417">
          <cell r="AE1417" t="e">
            <v>#N/A</v>
          </cell>
          <cell r="AF1417" t="e">
            <v>#N/A</v>
          </cell>
          <cell r="AG1417" t="e">
            <v>#N/A</v>
          </cell>
        </row>
        <row r="1418">
          <cell r="AE1418" t="e">
            <v>#N/A</v>
          </cell>
          <cell r="AF1418" t="e">
            <v>#N/A</v>
          </cell>
          <cell r="AG1418" t="e">
            <v>#N/A</v>
          </cell>
        </row>
        <row r="1419">
          <cell r="AE1419" t="e">
            <v>#N/A</v>
          </cell>
          <cell r="AF1419" t="e">
            <v>#N/A</v>
          </cell>
          <cell r="AG1419" t="e">
            <v>#N/A</v>
          </cell>
        </row>
        <row r="1420">
          <cell r="AE1420" t="e">
            <v>#N/A</v>
          </cell>
          <cell r="AF1420" t="e">
            <v>#N/A</v>
          </cell>
          <cell r="AG1420" t="e">
            <v>#N/A</v>
          </cell>
        </row>
        <row r="1421">
          <cell r="AE1421" t="e">
            <v>#N/A</v>
          </cell>
          <cell r="AF1421" t="e">
            <v>#N/A</v>
          </cell>
          <cell r="AG1421" t="e">
            <v>#N/A</v>
          </cell>
        </row>
        <row r="1422">
          <cell r="AE1422" t="e">
            <v>#N/A</v>
          </cell>
          <cell r="AF1422" t="e">
            <v>#N/A</v>
          </cell>
          <cell r="AG1422" t="e">
            <v>#N/A</v>
          </cell>
        </row>
        <row r="1423">
          <cell r="AE1423" t="e">
            <v>#N/A</v>
          </cell>
          <cell r="AF1423" t="e">
            <v>#N/A</v>
          </cell>
          <cell r="AG1423" t="e">
            <v>#N/A</v>
          </cell>
        </row>
        <row r="1424">
          <cell r="AE1424" t="e">
            <v>#N/A</v>
          </cell>
          <cell r="AF1424" t="e">
            <v>#N/A</v>
          </cell>
          <cell r="AG1424" t="e">
            <v>#N/A</v>
          </cell>
        </row>
        <row r="1425">
          <cell r="AE1425" t="e">
            <v>#N/A</v>
          </cell>
          <cell r="AF1425" t="e">
            <v>#N/A</v>
          </cell>
          <cell r="AG1425" t="e">
            <v>#N/A</v>
          </cell>
        </row>
        <row r="1426">
          <cell r="AE1426" t="e">
            <v>#N/A</v>
          </cell>
          <cell r="AF1426" t="e">
            <v>#N/A</v>
          </cell>
          <cell r="AG1426" t="e">
            <v>#N/A</v>
          </cell>
        </row>
        <row r="1427">
          <cell r="AE1427" t="e">
            <v>#N/A</v>
          </cell>
          <cell r="AF1427" t="e">
            <v>#N/A</v>
          </cell>
          <cell r="AG1427" t="e">
            <v>#N/A</v>
          </cell>
        </row>
        <row r="1428">
          <cell r="AE1428" t="e">
            <v>#N/A</v>
          </cell>
          <cell r="AF1428" t="e">
            <v>#N/A</v>
          </cell>
          <cell r="AG1428" t="e">
            <v>#N/A</v>
          </cell>
        </row>
        <row r="1429">
          <cell r="AE1429" t="e">
            <v>#N/A</v>
          </cell>
          <cell r="AF1429" t="e">
            <v>#N/A</v>
          </cell>
          <cell r="AG1429" t="e">
            <v>#N/A</v>
          </cell>
        </row>
        <row r="1430">
          <cell r="AE1430" t="e">
            <v>#N/A</v>
          </cell>
          <cell r="AF1430" t="e">
            <v>#N/A</v>
          </cell>
          <cell r="AG1430" t="e">
            <v>#N/A</v>
          </cell>
        </row>
        <row r="1431">
          <cell r="AE1431" t="e">
            <v>#N/A</v>
          </cell>
          <cell r="AF1431" t="e">
            <v>#N/A</v>
          </cell>
          <cell r="AG1431" t="e">
            <v>#N/A</v>
          </cell>
        </row>
        <row r="1432">
          <cell r="AE1432" t="e">
            <v>#N/A</v>
          </cell>
          <cell r="AF1432" t="e">
            <v>#N/A</v>
          </cell>
          <cell r="AG1432" t="e">
            <v>#N/A</v>
          </cell>
        </row>
        <row r="1433">
          <cell r="AE1433" t="e">
            <v>#N/A</v>
          </cell>
          <cell r="AF1433" t="e">
            <v>#N/A</v>
          </cell>
          <cell r="AG1433" t="e">
            <v>#N/A</v>
          </cell>
        </row>
      </sheetData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U251"/>
  <sheetViews>
    <sheetView tabSelected="1" zoomScale="70" zoomScaleNormal="70" workbookViewId="0">
      <pane xSplit="20" ySplit="11" topLeftCell="U12" activePane="bottomRight" state="frozen"/>
      <selection pane="topRight" activeCell="S1" sqref="S1"/>
      <selection pane="bottomLeft" activeCell="A12" sqref="A12"/>
      <selection pane="bottomRight" activeCell="P12" sqref="P12"/>
    </sheetView>
  </sheetViews>
  <sheetFormatPr defaultColWidth="14.33203125" defaultRowHeight="12.75" x14ac:dyDescent="0.2"/>
  <cols>
    <col min="1" max="1" width="11.6640625" style="2" customWidth="1"/>
    <col min="2" max="2" width="7.83203125" style="2" customWidth="1"/>
    <col min="3" max="3" width="4.5" style="2" customWidth="1"/>
    <col min="4" max="13" width="3.83203125" style="2" customWidth="1"/>
    <col min="14" max="14" width="5.5" style="2" customWidth="1"/>
    <col min="15" max="15" width="5.83203125" style="2" customWidth="1"/>
    <col min="16" max="16" width="27.6640625" style="2" customWidth="1"/>
    <col min="17" max="17" width="15" style="4" customWidth="1"/>
    <col min="18" max="18" width="11.33203125" style="4" customWidth="1"/>
    <col min="19" max="19" width="13.1640625" style="4" customWidth="1"/>
    <col min="20" max="20" width="15.5" style="4" customWidth="1"/>
    <col min="21" max="21" width="5.1640625" style="4" customWidth="1"/>
    <col min="22" max="23" width="6.33203125" style="4" customWidth="1"/>
    <col min="24" max="142" width="5.83203125" style="4" customWidth="1"/>
    <col min="143" max="143" width="6.33203125" style="4" customWidth="1"/>
    <col min="144" max="146" width="5.83203125" style="4" customWidth="1"/>
    <col min="147" max="147" width="6.6640625" style="4" customWidth="1"/>
    <col min="148" max="185" width="5.83203125" style="4" customWidth="1"/>
    <col min="186" max="186" width="31.6640625" style="24" bestFit="1" customWidth="1"/>
    <col min="187" max="187" width="34.83203125" style="2" bestFit="1" customWidth="1"/>
    <col min="188" max="188" width="27.83203125" style="2" bestFit="1" customWidth="1"/>
    <col min="189" max="189" width="23" style="2" customWidth="1"/>
    <col min="190" max="190" width="24.6640625" style="2" bestFit="1" customWidth="1"/>
    <col min="191" max="191" width="24.5" style="2" bestFit="1" customWidth="1"/>
    <col min="192" max="194" width="24.5" style="2" customWidth="1"/>
    <col min="195" max="196" width="13.6640625" style="4" customWidth="1"/>
    <col min="197" max="197" width="12.1640625" style="2" customWidth="1"/>
    <col min="198" max="198" width="14.33203125" style="2"/>
    <col min="199" max="199" width="18.5" style="2" customWidth="1"/>
    <col min="200" max="200" width="14.33203125" style="2"/>
    <col min="201" max="201" width="16.1640625" style="2" customWidth="1"/>
    <col min="202" max="203" width="14.33203125" style="2"/>
    <col min="204" max="204" width="14.83203125" style="2" customWidth="1"/>
    <col min="205" max="205" width="15" style="2" customWidth="1"/>
    <col min="206" max="206" width="14.6640625" style="2" customWidth="1"/>
    <col min="207" max="207" width="15.33203125" style="2" customWidth="1"/>
    <col min="208" max="208" width="14.6640625" style="2" customWidth="1"/>
    <col min="209" max="215" width="14.33203125" style="2"/>
    <col min="216" max="216" width="11.5" style="2" customWidth="1"/>
    <col min="217" max="217" width="37.83203125" style="2" customWidth="1"/>
    <col min="218" max="16384" width="14.33203125" style="2"/>
  </cols>
  <sheetData>
    <row r="1" spans="1:229" x14ac:dyDescent="0.2">
      <c r="A1" s="1" t="s">
        <v>0</v>
      </c>
      <c r="B1" s="1"/>
      <c r="P1" s="3"/>
      <c r="R1" s="5" t="s">
        <v>1</v>
      </c>
      <c r="T1" s="4">
        <v>0</v>
      </c>
      <c r="U1" s="6">
        <f>IF(FIND("Mixed",U11&amp;$GT11)&lt; 50,MAX($T1:T1)+1,MIN($T1:T1)-1)</f>
        <v>-1</v>
      </c>
      <c r="V1" s="6">
        <f>IF(FIND("Mixed",V11&amp;$GT11)&lt; 50,MAX($T1:U1)+1,MIN($T1:U1)-1)</f>
        <v>-2</v>
      </c>
      <c r="W1" s="6">
        <f>IF(FIND("Mixed",W11&amp;$GT11)&lt; 50,MAX($T1:V1)+1,MIN($T1:V1)-1)</f>
        <v>-3</v>
      </c>
      <c r="X1" s="6">
        <f>IF(FIND("Mixed",X11&amp;$GT11)&lt; 50,MAX($T1:W1)+1,MIN($T1:W1)-1)</f>
        <v>-4</v>
      </c>
      <c r="Y1" s="6">
        <f>IF(FIND("Mixed",Y11&amp;$GT11)&lt; 50,MAX($T1:X1)+1,MIN($T1:X1)-1)</f>
        <v>-5</v>
      </c>
      <c r="Z1" s="6">
        <f>IF(FIND("Mixed",Z11&amp;$GT11)&lt; 50,MAX($T1:Y1)+1,MIN($T1:Y1)-1)</f>
        <v>-6</v>
      </c>
      <c r="AA1" s="6">
        <f>IF(FIND("Mixed",AA11&amp;$GT11)&lt; 50,MAX($T1:Z1)+1,MIN($T1:Z1)-1)</f>
        <v>-7</v>
      </c>
      <c r="AB1" s="6">
        <f>IF(FIND("Mixed",AB11&amp;$GT11)&lt; 50,MAX($T1:AA1)+1,MIN($T1:AA1)-1)</f>
        <v>-8</v>
      </c>
      <c r="AC1" s="6">
        <f>IF(FIND("Mixed",AC11&amp;$GT11)&lt; 50,MAX($T1:AB1)+1,MIN($T1:AB1)-1)</f>
        <v>-9</v>
      </c>
      <c r="AD1" s="6">
        <f>IF(FIND("Mixed",AD11&amp;$GT11)&lt; 50,MAX($T1:AC1)+1,MIN($T1:AC1)-1)</f>
        <v>-10</v>
      </c>
      <c r="AE1" s="6">
        <f>IF(FIND("Mixed",AE11&amp;$GT11)&lt; 50,MAX($T1:AD1)+1,MIN($T1:AD1)-1)</f>
        <v>-11</v>
      </c>
      <c r="AF1" s="6">
        <f>IF(FIND("Mixed",AF11&amp;$GT11)&lt; 50,MAX($T1:AD1)+1,MIN($T1:AD1)-1)</f>
        <v>-11</v>
      </c>
      <c r="AG1" s="6">
        <f>IF(FIND("Mixed",AG11&amp;$GT11)&lt; 50,MAX($T1:AF1)+1,MIN($T1:AF1)-1)</f>
        <v>-12</v>
      </c>
      <c r="AH1" s="6">
        <f>IF(FIND("Mixed",AH11&amp;$GT11)&lt; 50,MAX($T1:AG1)+1,MIN($T1:AG1)-1)</f>
        <v>-13</v>
      </c>
      <c r="AI1" s="6">
        <f>IF(FIND("Mixed",AI11&amp;$GT11)&lt; 50,MAX($T1:AG1)+1,MIN($T1:AG1)-1)</f>
        <v>-13</v>
      </c>
      <c r="AJ1" s="6">
        <f>IF(FIND("Mixed",AJ11&amp;$GT11)&lt; 50,MAX($T1:AI1)+1,MIN($T1:AI1)-1)</f>
        <v>-14</v>
      </c>
      <c r="AK1" s="6">
        <f>IF(FIND("Mixed",AK11&amp;$GT11)&lt; 50,MAX($T1:AJ1)+1,MIN($T1:AJ1)-1)</f>
        <v>-15</v>
      </c>
      <c r="AL1" s="6">
        <f>IF(FIND("Mixed",AL11&amp;$GT11)&lt; 50,MAX($T1:AK1)+1,MIN($T1:AK1)-1)</f>
        <v>-16</v>
      </c>
      <c r="AM1" s="6">
        <f>IF(FIND("Mixed",AM11&amp;$GT11)&lt; 50,MAX($T1:AK1)+1,MIN($T1:AK1)-1)</f>
        <v>-16</v>
      </c>
      <c r="AN1" s="6">
        <f>IF(FIND("Mixed",AN11&amp;$GT11)&lt; 50,MAX($T1:AM1)+1,MIN($T1:AM1)-1)</f>
        <v>-17</v>
      </c>
      <c r="AO1" s="6">
        <f>IF(FIND("Mixed",AO11&amp;$GT11)&lt; 50,MAX($T1:AN1)+1,MIN($T1:AN1)-1)</f>
        <v>-18</v>
      </c>
      <c r="AP1" s="6">
        <f>IF(FIND("Mixed",AP11&amp;$GT11)&lt; 50,MAX($T1:AO1)+1,MIN($T1:AO1)-1)</f>
        <v>-19</v>
      </c>
      <c r="AQ1" s="6">
        <f>IF(FIND("Mixed",AQ11&amp;$GT11)&lt; 50,MAX($T1:AP1)+1,MIN($T1:AP1)-1)</f>
        <v>-20</v>
      </c>
      <c r="AR1" s="6">
        <f>IF(FIND("Mixed",AR11&amp;$GT11)&lt; 50,MAX($T1:AO1)+1,MIN($T1:AO1)-1)</f>
        <v>-19</v>
      </c>
      <c r="AS1" s="6">
        <f>IF(FIND("Mixed",AS11&amp;$GT11)&lt; 50,MAX($T1:AR1)+1,MIN($T1:AR1)-1)</f>
        <v>-21</v>
      </c>
      <c r="AT1" s="6">
        <f>IF(FIND("Mixed",AT11&amp;$GT11)&lt; 50,MAX($T1:AS1)+1,MIN($T1:AS1)-1)</f>
        <v>-22</v>
      </c>
      <c r="AU1" s="6">
        <f>IF(FIND("Mixed",AU11&amp;$GT11)&lt; 50,MAX($T1:AT1)+1,MIN($T1:AT1)-1)</f>
        <v>-23</v>
      </c>
      <c r="AV1" s="6">
        <f>IF(FIND("Mixed",AV11&amp;$GT11)&lt; 50,MAX($T1:AU1)+1,MIN($T1:AU1)-1)</f>
        <v>-24</v>
      </c>
      <c r="AW1" s="6">
        <f>IF(FIND("Mixed",AW11&amp;$GT11)&lt; 50,MAX($T1:AV1)+1,MIN($T1:AV1)-1)</f>
        <v>-25</v>
      </c>
      <c r="AX1" s="6">
        <f>IF(FIND("Mixed",AX11&amp;$GT11)&lt; 50,MAX($T1:AT1)+1,MIN($T1:AT1)-1)</f>
        <v>-23</v>
      </c>
      <c r="AY1" s="6">
        <f>IF(FIND("Mixed",AY11&amp;$GT11)&lt; 50,MAX($T1:AX1)+1,MIN($T1:AX1)-1)</f>
        <v>-26</v>
      </c>
      <c r="AZ1" s="6">
        <f>IF(FIND("Mixed",AZ11&amp;$GT11)&lt; 50,MAX($T1:AY1)+1,MIN($T1:AY1)-1)</f>
        <v>-27</v>
      </c>
      <c r="BA1" s="6">
        <f>IF(FIND("Mixed",BA11&amp;$GT11)&lt; 50,MAX($T1:AZ1)+1,MIN($T1:AZ1)-1)</f>
        <v>-28</v>
      </c>
      <c r="BB1" s="6">
        <f>IF(FIND("Mixed",BB11&amp;$GT11)&lt; 50,MAX($T1:BA1)+1,MIN($T1:BA1)-1)</f>
        <v>-29</v>
      </c>
      <c r="BC1" s="6">
        <f>IF(FIND("Mixed",BC11&amp;$GT11)&lt; 50,MAX($T1:AY1)+1,MIN($T1:AY1)-1)</f>
        <v>-27</v>
      </c>
      <c r="BD1" s="6">
        <f>IF(FIND("Mixed",BD11&amp;$GT11)&lt; 50,MAX($T1:BC1)+1,MIN($T1:BC1)-1)</f>
        <v>-30</v>
      </c>
      <c r="BE1" s="6">
        <f>IF(FIND("Mixed",BE11&amp;$GT11)&lt; 50,MAX($T1:BD1)+1,MIN($T1:BD1)-1)</f>
        <v>-31</v>
      </c>
      <c r="BF1" s="6">
        <f>IF(FIND("Mixed",BF11&amp;$GT11)&lt; 50,MAX($T1:BE1)+1,MIN($T1:BE1)-1)</f>
        <v>-32</v>
      </c>
      <c r="BG1" s="6">
        <f>IF(FIND("Mixed",BG11&amp;$GT11)&lt; 50,MAX($T1:BF1)+1,MIN($T1:BF1)-1)</f>
        <v>-33</v>
      </c>
      <c r="BH1" s="6">
        <f>IF(FIND("Mixed",BH11&amp;$GT11)&lt; 50,MAX($T1:BD1)+1,MIN($T1:BD1)-1)</f>
        <v>-31</v>
      </c>
      <c r="BI1" s="6">
        <f>IF(FIND("Mixed",BI11&amp;$GT11)&lt; 50,MAX($T1:BH1)+1,MIN($T1:BH1)-1)</f>
        <v>-34</v>
      </c>
      <c r="BJ1" s="6">
        <f>IF(FIND("Mixed",BJ11&amp;$GT11)&lt; 50,MAX($T1:BI1)+1,MIN($T1:BI1)-1)</f>
        <v>-35</v>
      </c>
      <c r="BK1" s="6">
        <f>IF(FIND("Mixed",BK11&amp;$GT11)&lt; 50,MAX($T1:BJ1)+1,MIN($T1:BJ1)-1)</f>
        <v>-36</v>
      </c>
      <c r="BL1" s="6">
        <f>IF(FIND("Mixed",BL11&amp;$GT11)&lt; 50,MAX($T1:BK1)+1,MIN($T1:BK1)-1)</f>
        <v>-37</v>
      </c>
      <c r="BM1" s="6">
        <f>IF(FIND("Mixed",BM11&amp;$GT11)&lt; 50,MAX($T1:BI1)+1,MIN($T1:BI1)-1)</f>
        <v>-35</v>
      </c>
      <c r="BN1" s="6">
        <f>IF(FIND("Mixed",BN11&amp;$GT11)&lt; 50,MAX($T1:BM1)+1,MIN($T1:BM1)-1)</f>
        <v>-38</v>
      </c>
      <c r="BO1" s="6">
        <f>IF(FIND("Mixed",BO11&amp;$GT11)&lt; 50,MAX($T1:BN1)+1,MIN($T1:BN1)-1)</f>
        <v>-39</v>
      </c>
      <c r="BP1" s="6">
        <f>IF(FIND("Mixed",BP11&amp;$GT11)&lt; 50,MAX($T1:BO1)+1,MIN($T1:BO1)-1)</f>
        <v>-40</v>
      </c>
      <c r="BQ1" s="6">
        <f>IF(FIND("Mixed",BQ11&amp;$GT11)&lt; 50,MAX($T1:BP1)+1,MIN($T1:BP1)-1)</f>
        <v>-41</v>
      </c>
      <c r="BR1" s="6">
        <f>IF(FIND("Mixed",BR11&amp;$GT11)&lt; 50,MAX($T1:BQ1)+1,MIN($T1:BQ1)-1)</f>
        <v>-42</v>
      </c>
      <c r="BS1" s="6">
        <f>IF(FIND("Mixed",BS11&amp;$GT11)&lt; 50,MAX($T1:BR1)+1,MIN($T1:BR1)-1)</f>
        <v>-43</v>
      </c>
      <c r="BT1" s="6">
        <f>IF(FIND("Mixed",BT11&amp;$GT11)&lt; 50,MAX($T1:BS1)+1,MIN($T1:BS1)-1)</f>
        <v>-44</v>
      </c>
      <c r="BU1" s="6">
        <f>IF(FIND("Mixed",BU11&amp;$GT11)&lt; 50,MAX($T1:BT1)+1,MIN($T1:BT1)-1)</f>
        <v>-45</v>
      </c>
      <c r="BV1" s="6">
        <f>IF(FIND("Mixed",BV11&amp;$GT11)&lt; 50,MAX($T1:BU1)+1,MIN($T1:BU1)-1)</f>
        <v>-46</v>
      </c>
      <c r="BW1" s="6">
        <f>IF(FIND("Mixed",BW11&amp;$GT11)&lt; 50,MAX($T1:BV1)+1,MIN($T1:BV1)-1)</f>
        <v>-47</v>
      </c>
      <c r="BX1" s="6">
        <f>IF(FIND("Mixed",BX11&amp;$GT11)&lt; 50,MAX($T1:BW1)+1,MIN($T1:BW1)-1)</f>
        <v>-48</v>
      </c>
      <c r="BY1" s="6">
        <f>IF(FIND("Mixed",BY11&amp;$GT11)&lt; 50,MAX($T1:BX1)+1,MIN($T1:BX1)-1)</f>
        <v>-49</v>
      </c>
      <c r="BZ1" s="6">
        <f>IF(FIND("Mixed",BZ11&amp;$GT11)&lt; 50,MAX($T1:BY1)+1,MIN($T1:BY1)-1)</f>
        <v>-50</v>
      </c>
      <c r="CA1" s="6">
        <f>IF(FIND("Mixed",CA11&amp;$GT11)&lt; 50,MAX($T1:BZ1)+1,MIN($T1:BZ1)-1)</f>
        <v>-51</v>
      </c>
      <c r="CB1" s="6">
        <f>IF(FIND("Mixed",CB11&amp;$GT11)&lt; 50,MAX($T1:CA1)+1,MIN($T1:CA1)-1)</f>
        <v>-52</v>
      </c>
      <c r="CC1" s="6">
        <f>IF(FIND("Mixed",CC11&amp;$GT11)&lt; 50,MAX($T1:CB1)+1,MIN($T1:CB1)-1)</f>
        <v>-53</v>
      </c>
      <c r="CD1" s="6">
        <f>IF(FIND("Mixed",CD11&amp;$GT11)&lt; 50,MAX($T1:CC1)+1,MIN($T1:CC1)-1)</f>
        <v>-54</v>
      </c>
      <c r="CE1" s="6">
        <f>IF(FIND("Mixed",CE11&amp;$GT11)&lt; 50,MAX($T1:CD1)+1,MIN($T1:CD1)-1)</f>
        <v>-55</v>
      </c>
      <c r="CF1" s="6">
        <f>IF(FIND("Mixed",CF11&amp;$GT11)&lt; 50,MAX($T1:CE1)+1,MIN($T1:CE1)-1)</f>
        <v>-56</v>
      </c>
      <c r="CG1" s="6">
        <f>IF(FIND("Mixed",CG11&amp;$GT11)&lt; 50,MAX($T1:CF1)+1,MIN($T1:CF1)-1)</f>
        <v>-57</v>
      </c>
      <c r="CH1" s="6">
        <f>IF(FIND("Mixed",CH11&amp;$GT11)&lt; 50,MAX($T1:CG1)+1,MIN($T1:CG1)-1)</f>
        <v>-58</v>
      </c>
      <c r="CI1" s="6">
        <f>IF(FIND("Mixed",CI11&amp;$GT11)&lt; 50,MAX($T1:CH1)+1,MIN($T1:CH1)-1)</f>
        <v>1</v>
      </c>
      <c r="CJ1" s="6">
        <f>IF(FIND("Mixed",CJ11&amp;$GT11)&lt; 50,MAX($T1:CI1)+1,MIN($T1:CI1)-1)</f>
        <v>-59</v>
      </c>
      <c r="CK1" s="6">
        <f>IF(FIND("Mixed",CK11&amp;$GT11)&lt; 50,MAX($T1:CJ1)+1,MIN($T1:CJ1)-1)</f>
        <v>-60</v>
      </c>
      <c r="CL1" s="6">
        <f>IF(FIND("Mixed",CL11&amp;$GT11)&lt; 50,MAX($T1:CK1)+1,MIN($T1:CK1)-1)</f>
        <v>-61</v>
      </c>
      <c r="CM1" s="6">
        <f>IF(FIND("Mixed",CM11&amp;$GT11)&lt; 50,MAX($T1:CL1)+1,MIN($T1:CL1)-1)</f>
        <v>-62</v>
      </c>
      <c r="CN1" s="6">
        <f>IF(FIND("Mixed",CN11&amp;$GT11)&lt; 50,MAX($T1:CM1)+1,MIN($T1:CM1)-1)</f>
        <v>-63</v>
      </c>
      <c r="CO1" s="6">
        <f>IF(FIND("Mixed",CO11&amp;$GT11)&lt; 50,MAX($T1:CN1)+1,MIN($T1:CN1)-1)</f>
        <v>-64</v>
      </c>
      <c r="CP1" s="6">
        <f>IF(FIND("Mixed",CP11&amp;$GT11)&lt; 50,MAX($T1:CO1)+1,MIN($T1:CO1)-1)</f>
        <v>-65</v>
      </c>
      <c r="CQ1" s="6">
        <f>IF(FIND("Mixed",CQ11&amp;$GT11)&lt; 50,MAX($T1:CP1)+1,MIN($T1:CP1)-1)</f>
        <v>-66</v>
      </c>
      <c r="CR1" s="6">
        <f>IF(FIND("Mixed",CR11&amp;$GT11)&lt; 50,MAX($T1:CQ1)+1,MIN($T1:CQ1)-1)</f>
        <v>-67</v>
      </c>
      <c r="CS1" s="6">
        <f>IF(FIND("Mixed",CS11&amp;$GT11)&lt; 50,MAX($T1:CR1)+1,MIN($T1:CR1)-1)</f>
        <v>-68</v>
      </c>
      <c r="CT1" s="6">
        <f>IF(FIND("Mixed",CT11&amp;$GT11)&lt; 50,MAX($T1:CS1)+1,MIN($T1:CS1)-1)</f>
        <v>-69</v>
      </c>
      <c r="CU1" s="6">
        <f>IF(FIND("Mixed",CU11&amp;$GT11)&lt; 50,MAX($T1:CT1)+1,MIN($T1:CT1)-1)</f>
        <v>-70</v>
      </c>
      <c r="CV1" s="6">
        <f>IF(FIND("Mixed",CV11&amp;$GT11)&lt; 50,MAX($T1:CU1)+1,MIN($T1:CU1)-1)</f>
        <v>-71</v>
      </c>
      <c r="CW1" s="6">
        <f>IF(FIND("Mixed",CW11&amp;$GT11)&lt; 50,MAX($T1:CV1)+1,MIN($T1:CV1)-1)</f>
        <v>-72</v>
      </c>
      <c r="CX1" s="6">
        <f>IF(FIND("Mixed",CX11&amp;$GT11)&lt; 50,MAX($T1:CW1)+1,MIN($T1:CW1)-1)</f>
        <v>-73</v>
      </c>
      <c r="CY1" s="6">
        <f>IF(FIND("Mixed",CY11&amp;$GT11)&lt; 50,MAX($T1:CX1)+1,MIN($T1:CX1)-1)</f>
        <v>-74</v>
      </c>
      <c r="CZ1" s="6">
        <f>IF(FIND("Mixed",CZ11&amp;$GT11)&lt; 50,MAX($T1:CY1)+1,MIN($T1:CY1)-1)</f>
        <v>2</v>
      </c>
      <c r="DA1" s="6">
        <f>IF(FIND("Mixed",DA11&amp;$GT11)&lt; 50,MAX($T1:CZ1)+1,MIN($T1:CZ1)-1)</f>
        <v>-75</v>
      </c>
      <c r="DB1" s="6">
        <f>IF(FIND("Mixed",DB11&amp;$GT11)&lt; 50,MAX($T1:DA1)+1,MIN($T1:DA1)-1)</f>
        <v>-76</v>
      </c>
      <c r="DC1" s="6">
        <f>IF(FIND("Mixed",DC11&amp;$GT11)&lt; 50,MAX($T1:DB1)+1,MIN($T1:DB1)-1)</f>
        <v>-77</v>
      </c>
      <c r="DD1" s="6">
        <f>IF(FIND("Mixed",DD11&amp;$GT11)&lt; 50,MAX($T1:DC1)+1,MIN($T1:DC1)-1)</f>
        <v>-78</v>
      </c>
      <c r="DE1" s="6">
        <f>IF(FIND("Mixed",DE11&amp;$GT11)&lt; 50,MAX($T1:DD1)+1,MIN($T1:DD1)-1)</f>
        <v>-79</v>
      </c>
      <c r="DF1" s="6">
        <f>IF(FIND("Mixed",DF11&amp;$GT11)&lt; 50,MAX($T1:DE1)+1,MIN($T1:DE1)-1)</f>
        <v>-80</v>
      </c>
      <c r="DG1" s="6">
        <f>IF(FIND("Mixed",DG11&amp;$GT11)&lt; 50,MAX($T1:DF1)+1,MIN($T1:DF1)-1)</f>
        <v>-81</v>
      </c>
      <c r="DH1" s="6">
        <f>IF(FIND("Mixed",DH11&amp;$GT11)&lt; 50,MAX($T1:DG1)+1,MIN($T1:DG1)-1)</f>
        <v>-82</v>
      </c>
      <c r="DI1" s="6">
        <f>IF(FIND("Mixed",DI11&amp;$GT11)&lt; 50,MAX($T1:DH1)+1,MIN($T1:DH1)-1)</f>
        <v>-83</v>
      </c>
      <c r="DJ1" s="6">
        <f>IF(FIND("Mixed",DJ11&amp;$GT11)&lt; 50,MAX($T1:DI1)+1,MIN($T1:DI1)-1)</f>
        <v>-84</v>
      </c>
      <c r="DK1" s="6">
        <f>IF(FIND("Mixed",DK11&amp;$GT11)&lt; 50,MAX($T1:DJ1)+1,MIN($T1:DJ1)-1)</f>
        <v>-85</v>
      </c>
      <c r="DL1" s="6">
        <f>IF(FIND("Mixed",DL11&amp;$GT11)&lt; 50,MAX($T1:DK1)+1,MIN($T1:DK1)-1)</f>
        <v>-86</v>
      </c>
      <c r="DM1" s="6">
        <f>IF(FIND("Mixed",DM11&amp;$GT11)&lt; 50,MAX($T1:DL1)+1,MIN($T1:DL1)-1)</f>
        <v>-87</v>
      </c>
      <c r="DN1" s="6">
        <f>IF(FIND("Mixed",DN11&amp;$GT11)&lt; 50,MAX($T1:DM1)+1,MIN($T1:DM1)-1)</f>
        <v>-88</v>
      </c>
      <c r="DO1" s="6">
        <f>IF(FIND("Mixed",DO11&amp;$GT11)&lt; 50,MAX($T1:DN1)+1,MIN($T1:DN1)-1)</f>
        <v>-89</v>
      </c>
      <c r="DP1" s="6">
        <f>IF(FIND("Mixed",DP11&amp;$GT11)&lt; 50,MAX($T1:DO1)+1,MIN($T1:DO1)-1)</f>
        <v>-90</v>
      </c>
      <c r="DQ1" s="6">
        <f>IF(FIND("Mixed",DQ11&amp;$GT11)&lt; 50,MAX($T1:DP1)+1,MIN($T1:DP1)-1)</f>
        <v>-91</v>
      </c>
      <c r="DR1" s="6">
        <f>IF(FIND("Mixed",DR11&amp;$GT11)&lt; 50,MAX($T1:DQ1)+1,MIN($T1:DQ1)-1)</f>
        <v>-92</v>
      </c>
      <c r="DS1" s="6">
        <f>IF(FIND("Mixed",DS11&amp;$GT11)&lt; 50,MAX($T1:DR1)+1,MIN($T1:DR1)-1)</f>
        <v>-93</v>
      </c>
      <c r="DT1" s="6">
        <f>IF(FIND("Mixed",DT11&amp;$GT11)&lt; 50,MAX($T1:DS1)+1,MIN($T1:DS1)-1)</f>
        <v>-94</v>
      </c>
      <c r="DU1" s="6">
        <f>IF(FIND("Mixed",DU11&amp;$GT11)&lt; 50,MAX($T1:DT1)+1,MIN($T1:DT1)-1)</f>
        <v>-95</v>
      </c>
      <c r="DV1" s="6">
        <f>IF(FIND("Mixed",DV11&amp;$GT11)&lt; 50,MAX($T1:DU1)+1,MIN($T1:DU1)-1)</f>
        <v>-96</v>
      </c>
      <c r="DW1" s="6">
        <f>IF(FIND("Mixed",DW11&amp;$GT11)&lt; 50,MAX($T1:DV1)+1,MIN($T1:DV1)-1)</f>
        <v>-97</v>
      </c>
      <c r="DX1" s="6">
        <f>IF(FIND("Mixed",DX11&amp;$GT11)&lt; 50,MAX($T1:DW1)+1,MIN($T1:DW1)-1)</f>
        <v>-98</v>
      </c>
      <c r="DY1" s="6">
        <f>IF(FIND("Mixed",DY11&amp;$GT11)&lt; 50,MAX($T1:DX1)+1,MIN($T1:DX1)-1)</f>
        <v>-99</v>
      </c>
      <c r="DZ1" s="6">
        <f>IF(FIND("Mixed",DZ11&amp;$GT11)&lt; 50,MAX($T1:DY1)+1,MIN($T1:DY1)-1)</f>
        <v>-100</v>
      </c>
      <c r="EA1" s="6">
        <f>IF(FIND("Mixed",EA11&amp;$GT11)&lt; 50,MAX($T1:DZ1)+1,MIN($T1:DZ1)-1)</f>
        <v>-101</v>
      </c>
      <c r="EB1" s="6">
        <f>IF(FIND("Mixed",EB11&amp;$GT11)&lt; 50,MAX($T1:EA1)+1,MIN($T1:EA1)-1)</f>
        <v>-102</v>
      </c>
      <c r="EC1" s="6">
        <f>IF(FIND("Mixed",EC11&amp;$GT11)&lt; 50,MAX($T1:EB1)+1,MIN($T1:EB1)-1)</f>
        <v>-103</v>
      </c>
      <c r="ED1" s="6">
        <f>IF(FIND("Mixed",ED11&amp;$GT11)&lt; 50,MAX($T1:EC1)+1,MIN($T1:EC1)-1)</f>
        <v>-104</v>
      </c>
      <c r="EE1" s="6">
        <f>IF(FIND("Mixed",EE11&amp;$GT11)&lt; 50,MAX($T1:ED1)+1,MIN($T1:ED1)-1)</f>
        <v>-105</v>
      </c>
      <c r="EF1" s="6">
        <f>IF(FIND("Mixed",EF11&amp;$GT11)&lt; 50,MAX($T1:EE1)+1,MIN($T1:EE1)-1)</f>
        <v>-106</v>
      </c>
      <c r="EG1" s="6">
        <f>IF(FIND("Mixed",EG11&amp;$GT11)&lt; 50,MAX($T1:EF1)+1,MIN($T1:EF1)-1)</f>
        <v>-107</v>
      </c>
      <c r="EH1" s="6">
        <f>IF(FIND("Mixed",EH11&amp;$GT11)&lt; 50,MAX($T1:EG1)+1,MIN($T1:EG1)-1)</f>
        <v>-108</v>
      </c>
      <c r="EI1" s="6">
        <f>IF(FIND("Mixed",EI11&amp;$GT11)&lt; 50,MAX($T1:EH1)+1,MIN($T1:EH1)-1)</f>
        <v>-109</v>
      </c>
      <c r="EJ1" s="6">
        <f>IF(FIND("Mixed",EJ11&amp;$GT11)&lt; 50,MAX($T1:EI1)+1,MIN($T1:EI1)-1)</f>
        <v>-110</v>
      </c>
      <c r="EK1" s="6">
        <f>IF(FIND("Mixed",EK11&amp;$GT11)&lt; 50,MAX($T1:EJ1)+1,MIN($T1:EJ1)-1)</f>
        <v>-111</v>
      </c>
      <c r="EL1" s="6">
        <f>IF(FIND("Mixed",EL11&amp;$GT11)&lt; 50,MAX($T1:EK1)+1,MIN($T1:EK1)-1)</f>
        <v>-112</v>
      </c>
      <c r="EM1" s="6">
        <f>IF(FIND("Mixed",EM11&amp;$GT11)&lt; 50,MAX($T1:EL1)+1,MIN($T1:EL1)-1)</f>
        <v>-113</v>
      </c>
      <c r="EN1" s="6">
        <f>IF(FIND("Mixed",EN11&amp;$GT11)&lt; 50,MAX($T1:EM1)+1,MIN($T1:EM1)-1)</f>
        <v>-114</v>
      </c>
      <c r="EO1" s="6">
        <f>IF(FIND("Mixed",EO11&amp;$GT11)&lt; 50,MAX($T1:EN1)+1,MIN($T1:EN1)-1)</f>
        <v>-115</v>
      </c>
      <c r="EP1" s="6">
        <f>IF(FIND("Mixed",EP11&amp;$GT11)&lt; 50,MAX($T1:EO1)+1,MIN($T1:EO1)-1)</f>
        <v>-116</v>
      </c>
      <c r="EQ1" s="6">
        <f>IF(FIND("Mixed",EQ11&amp;$GT11)&lt; 50,MAX($T1:EP1)+1,MIN($T1:EP1)-1)</f>
        <v>-117</v>
      </c>
      <c r="ER1" s="6">
        <f>IF(FIND("Mixed",ER11&amp;$GT11)&lt; 50,MAX($T1:EQ1)+1,MIN($T1:EQ1)-1)</f>
        <v>-118</v>
      </c>
      <c r="ES1" s="6">
        <f>IF(FIND("Mixed",ES11&amp;$GT11)&lt; 50,MAX($T1:ER1)+1,MIN($T1:ER1)-1)</f>
        <v>-119</v>
      </c>
      <c r="ET1" s="6">
        <f>IF(FIND("Mixed",ET11&amp;$GT11)&lt; 50,MAX($T1:ES1)+1,MIN($T1:ES1)-1)</f>
        <v>-120</v>
      </c>
      <c r="EU1" s="6">
        <f>IF(FIND("Mixed",EU11&amp;$GT11)&lt; 50,MAX($T1:ET1)+1,MIN($T1:ET1)-1)</f>
        <v>-121</v>
      </c>
      <c r="EV1" s="6">
        <f>IF(FIND("Mixed",EV11&amp;$GT11)&lt; 50,MAX($T1:EU1)+1,MIN($T1:EU1)-1)</f>
        <v>-122</v>
      </c>
      <c r="EW1" s="6">
        <f>IF(FIND("Mixed",EW11&amp;$GT11)&lt; 50,MAX($T1:EV1)+1,MIN($T1:EV1)-1)</f>
        <v>-123</v>
      </c>
      <c r="EX1" s="6">
        <f>IF(FIND("Mixed",EX11&amp;$GT11)&lt; 50,MAX($T1:EW1)+1,MIN($T1:EW1)-1)</f>
        <v>-124</v>
      </c>
      <c r="EY1" s="6">
        <f>IF(FIND("Mixed",EY11&amp;$GT11)&lt; 50,MAX($T1:EX1)+1,MIN($T1:EX1)-1)</f>
        <v>-125</v>
      </c>
      <c r="EZ1" s="6">
        <f>IF(FIND("Mixed",EZ11&amp;$GT11)&lt; 50,MAX($T1:EY1)+1,MIN($T1:EY1)-1)</f>
        <v>-126</v>
      </c>
      <c r="FA1" s="6">
        <f>IF(FIND("Mixed",FA11&amp;$GT11)&lt; 50,MAX($T1:EZ1)+1,MIN($T1:EZ1)-1)</f>
        <v>-127</v>
      </c>
      <c r="FB1" s="6">
        <f>IF(FIND("Mixed",FB11&amp;$GT11)&lt; 50,MAX($T1:FA1)+1,MIN($T1:FA1)-1)</f>
        <v>-128</v>
      </c>
      <c r="FC1" s="6">
        <f>IF(FIND("Mixed",FC11&amp;$GT11)&lt; 50,MAX($T1:FB1)+1,MIN($T1:FB1)-1)</f>
        <v>-129</v>
      </c>
      <c r="FD1" s="6">
        <f>IF(FIND("Mixed",FD11&amp;$GT11)&lt; 50,MAX($T1:FC1)+1,MIN($T1:FC1)-1)</f>
        <v>-130</v>
      </c>
      <c r="FE1" s="6">
        <f>IF(FIND("Mixed",FE11&amp;$GT11)&lt; 50,MAX($T1:FD1)+1,MIN($T1:FD1)-1)</f>
        <v>-131</v>
      </c>
      <c r="FF1" s="6">
        <f>IF(FIND("Mixed",FF11&amp;$GT11)&lt; 50,MAX($T1:FE1)+1,MIN($T1:FE1)-1)</f>
        <v>-132</v>
      </c>
      <c r="FG1" s="6">
        <f>IF(FIND("Mixed",FG11&amp;$GT11)&lt; 50,MAX($T1:FF1)+1,MIN($T1:FF1)-1)</f>
        <v>-133</v>
      </c>
      <c r="FH1" s="6">
        <f>IF(FIND("Mixed",FH11&amp;$GT11)&lt; 50,MAX($T1:FG1)+1,MIN($T1:FG1)-1)</f>
        <v>-134</v>
      </c>
      <c r="FI1" s="6">
        <f>IF(FIND("Mixed",FI11&amp;$GT11)&lt; 50,MAX($T1:FH1)+1,MIN($T1:FH1)-1)</f>
        <v>-135</v>
      </c>
      <c r="FJ1" s="6">
        <f>IF(FIND("Mixed",FJ11&amp;$GT11)&lt; 50,MAX($T1:FI1)+1,MIN($T1:FI1)-1)</f>
        <v>-136</v>
      </c>
      <c r="FK1" s="6">
        <f>IF(FIND("Mixed",FK11&amp;$GT11)&lt; 50,MAX($T1:FJ1)+1,MIN($T1:FJ1)-1)</f>
        <v>-137</v>
      </c>
      <c r="FL1" s="6">
        <f>IF(FIND("Mixed",FL11&amp;$GT11)&lt; 50,MAX($T1:FK1)+1,MIN($T1:FK1)-1)</f>
        <v>-138</v>
      </c>
      <c r="FM1" s="6">
        <f>IF(FIND("Mixed",FM11&amp;$GT11)&lt; 50,MAX($T1:FL1)+1,MIN($T1:FL1)-1)</f>
        <v>-139</v>
      </c>
      <c r="FN1" s="6">
        <f>IF(FIND("Mixed",FN11&amp;$GT11)&lt; 50,MAX($T1:FM1)+1,MIN($T1:FM1)-1)</f>
        <v>-140</v>
      </c>
      <c r="FO1" s="6">
        <f>IF(FIND("Mixed",FO11&amp;$GT11)&lt; 50,MAX($T1:FN1)+1,MIN($T1:FN1)-1)</f>
        <v>-141</v>
      </c>
      <c r="FP1" s="6">
        <f>IF(FIND("Mixed",FP11&amp;$GT11)&lt; 50,MAX($T1:FO1)+1,MIN($T1:FO1)-1)</f>
        <v>-142</v>
      </c>
      <c r="FQ1" s="6">
        <f>IF(FIND("Mixed",FQ11&amp;$GT11)&lt; 50,MAX($T1:FP1)+1,MIN($T1:FP1)-1)</f>
        <v>-143</v>
      </c>
      <c r="FR1" s="6">
        <f>IF(FIND("Mixed",FR11&amp;$GT11)&lt; 50,MAX($T1:FQ1)+1,MIN($T1:FQ1)-1)</f>
        <v>-144</v>
      </c>
      <c r="FS1" s="6">
        <f>IF(FIND("Mixed",FS11&amp;$GT11)&lt; 50,MAX($T1:FR1)+1,MIN($T1:FR1)-1)</f>
        <v>-145</v>
      </c>
      <c r="FT1" s="6">
        <f>IF(FIND("Mixed",FT11&amp;$GT11)&lt; 50,MAX($T1:FS1)+1,MIN($T1:FS1)-1)</f>
        <v>-146</v>
      </c>
      <c r="FU1" s="6">
        <f>IF(FIND("Mixed",FU11&amp;$GT11)&lt; 50,MAX($T1:FT1)+1,MIN($T1:FT1)-1)</f>
        <v>-147</v>
      </c>
      <c r="FV1" s="6">
        <f>IF(FIND("Mixed",FV11&amp;$GT11)&lt; 50,MAX($T1:FU1)+1,MIN($T1:FU1)-1)</f>
        <v>-148</v>
      </c>
      <c r="FW1" s="6">
        <f>IF(FIND("Mixed",FW11&amp;$GT11)&lt; 50,MAX($T1:FV1)+1,MIN($T1:FV1)-1)</f>
        <v>-149</v>
      </c>
      <c r="FX1" s="6">
        <f>IF(FIND("Mixed",FX11&amp;$GT11)&lt; 50,MAX($T1:FW1)+1,MIN($T1:FW1)-1)</f>
        <v>-150</v>
      </c>
      <c r="FY1" s="6">
        <f>IF(FIND("Mixed",FY11&amp;$GT11)&lt; 50,MAX($T1:FX1)+1,MIN($T1:FX1)-1)</f>
        <v>-151</v>
      </c>
      <c r="FZ1" s="6">
        <f>IF(FIND("Mixed",FZ11&amp;$GT11)&lt; 50,MAX($T1:FY1)+1,MIN($T1:FY1)-1)</f>
        <v>-152</v>
      </c>
      <c r="GA1" s="6">
        <f>IF(FIND("Mixed",GA11&amp;$GT11)&lt; 50,MAX($T1:FZ1)+1,MIN($T1:FZ1)-1)</f>
        <v>-153</v>
      </c>
      <c r="GB1" s="6">
        <f>IF(FIND("Mixed",GB11&amp;$GT11)&lt; 50,MAX($T1:GA1)+1,MIN($T1:GA1)-1)</f>
        <v>-154</v>
      </c>
      <c r="GC1" s="6">
        <f>IF(FIND("Mixed",GC11&amp;$GT11)&lt; 50,MAX($T1:GB1)+1,MIN($T1:GB1)-1)</f>
        <v>-155</v>
      </c>
      <c r="GD1" s="7" t="s">
        <v>2</v>
      </c>
      <c r="GE1" s="8"/>
      <c r="GF1" s="8">
        <f>MIN(U1:GC1)</f>
        <v>-155</v>
      </c>
      <c r="GG1" s="8">
        <f>MAX(U1:GC1)</f>
        <v>2</v>
      </c>
      <c r="GH1" s="8"/>
      <c r="GI1" s="8"/>
      <c r="GJ1" s="8"/>
      <c r="GK1" s="8"/>
      <c r="GL1" s="8"/>
      <c r="GM1" s="9"/>
      <c r="GN1" s="9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10"/>
    </row>
    <row r="2" spans="1:229" x14ac:dyDescent="0.2">
      <c r="A2" s="11">
        <f>COUNTIF(A12:A168,"&gt;0")</f>
        <v>0</v>
      </c>
      <c r="B2" s="11"/>
      <c r="R2" s="12" t="s">
        <v>3</v>
      </c>
      <c r="S2" s="2"/>
      <c r="U2" s="13">
        <f>COUNTIFS($HC$12:$HC$167,"=Male",U$12:U$167,"&gt;a")+COUNTIFS($HC$12:$HC$167,"=Male",U$12:U$167,"&gt;0")</f>
        <v>0</v>
      </c>
      <c r="V2" s="13">
        <f>COUNTIFS($HC$12:$HC$167,"=Male",V$12:V$167,"&gt;a")+COUNTIFS($HC$12:$HC$167,"=Male",V$12:V$167,"&gt;0")</f>
        <v>0</v>
      </c>
      <c r="W2" s="13">
        <f>COUNTIFS($HC$12:$HC$167,"=Male",W$12:W$167,"&gt;a")+COUNTIFS($HC$12:$HC$167,"=Male",W$12:W$167,"&gt;0")</f>
        <v>0</v>
      </c>
      <c r="X2" s="13">
        <f>COUNTIFS($HC$12:$HC$167,"=Male",X$12:X$167,"&gt;a")+COUNTIFS($HC$12:$HC$167,"=Male",X$12:X$167,"&gt;0")</f>
        <v>0</v>
      </c>
      <c r="Y2" s="13">
        <f>COUNTIFS($HC$12:$HC$167,"=Male",Y$12:Y$167,"&gt;a")+COUNTIFS($HC$12:$HC$167,"=Male",Y$12:Y$167,"&gt;0")</f>
        <v>0</v>
      </c>
      <c r="Z2" s="13">
        <f>COUNTIFS($HC$12:$HC$167,"=Male",Z$12:Z$167,"&gt;a")+COUNTIFS($HC$12:$HC$167,"=Male",Z$12:Z$167,"&gt;0")</f>
        <v>0</v>
      </c>
      <c r="AA2" s="13">
        <f>COUNTIFS($HC$12:$HC$167,"=Male",AA$12:AA$167,"&gt;a")+COUNTIFS($HC$12:$HC$167,"=Male",AA$12:AA$167,"&gt;0")</f>
        <v>0</v>
      </c>
      <c r="AB2" s="13">
        <f>COUNTIFS($HC$12:$HC$167,"=Male",AB$12:AB$167,"&gt;a")+COUNTIFS($HC$12:$HC$167,"=Male",AB$12:AB$167,"&gt;0")</f>
        <v>0</v>
      </c>
      <c r="AC2" s="13">
        <f>COUNTIFS($HC$12:$HC$167,"=Male",AC$12:AC$167,"&gt;a")+COUNTIFS($HC$12:$HC$167,"=Male",AC$12:AC$167,"&gt;0")</f>
        <v>0</v>
      </c>
      <c r="AD2" s="13">
        <f>COUNTIFS($HC$12:$HC$167,"=Male",AD$12:AD$167,"&gt;a")+COUNTIFS($HC$12:$HC$167,"=Male",AD$12:AD$167,"&gt;0")</f>
        <v>0</v>
      </c>
      <c r="AE2" s="13">
        <f>COUNTIFS($HC$12:$HC$167,"=Male",AE$12:AE$167,"&gt;a")+COUNTIFS($HC$12:$HC$167,"=Male",AE$12:AE$167,"&gt;0")</f>
        <v>0</v>
      </c>
      <c r="AF2" s="13">
        <f>COUNTIFS($HC$12:$HC$167,"=Male",AF$12:AF$167,"&gt;a")+COUNTIFS($HC$12:$HC$167,"=Male",AF$12:AF$167,"&gt;0")</f>
        <v>0</v>
      </c>
      <c r="AG2" s="13">
        <f>COUNTIFS($HC$12:$HC$167,"=Male",AG$12:AG$167,"&gt;a")+COUNTIFS($HC$12:$HC$167,"=Male",AG$12:AG$167,"&gt;0")</f>
        <v>0</v>
      </c>
      <c r="AH2" s="13">
        <f>COUNTIFS($HC$12:$HC$167,"=Male",AH$12:AH$167,"&gt;a")+COUNTIFS($HC$12:$HC$167,"=Male",AH$12:AH$167,"&gt;0")</f>
        <v>0</v>
      </c>
      <c r="AI2" s="13">
        <f>COUNTIFS($HC$12:$HC$167,"=Male",AI$12:AI$167,"&gt;a")+COUNTIFS($HC$12:$HC$167,"=Male",AI$12:AI$167,"&gt;0")</f>
        <v>0</v>
      </c>
      <c r="AJ2" s="13">
        <f>COUNTIFS($HC$12:$HC$167,"=Male",AJ$12:AJ$167,"&gt;a")+COUNTIFS($HC$12:$HC$167,"=Male",AJ$12:AJ$167,"&gt;0")</f>
        <v>0</v>
      </c>
      <c r="AK2" s="13">
        <f>COUNTIFS($HC$12:$HC$167,"=Male",AK$12:AK$167,"&gt;a")+COUNTIFS($HC$12:$HC$167,"=Male",AK$12:AK$167,"&gt;0")</f>
        <v>0</v>
      </c>
      <c r="AL2" s="13">
        <f>COUNTIFS($HC$12:$HC$167,"=Male",AL$12:AL$167,"&gt;a")+COUNTIFS($HC$12:$HC$167,"=Male",AL$12:AL$167,"&gt;0")</f>
        <v>0</v>
      </c>
      <c r="AM2" s="13">
        <f>COUNTIFS($HC$12:$HC$167,"=Male",AM$12:AM$167,"&gt;a")+COUNTIFS($HC$12:$HC$167,"=Male",AM$12:AM$167,"&gt;0")</f>
        <v>0</v>
      </c>
      <c r="AN2" s="13">
        <f>COUNTIFS($HC$12:$HC$167,"=Male",AN$12:AN$167,"&gt;a")+COUNTIFS($HC$12:$HC$167,"=Male",AN$12:AN$167,"&gt;0")</f>
        <v>0</v>
      </c>
      <c r="AO2" s="13">
        <f>COUNTIFS($HC$12:$HC$167,"=Male",AO$12:AO$167,"&gt;a")+COUNTIFS($HC$12:$HC$167,"=Male",AO$12:AO$167,"&gt;0")</f>
        <v>0</v>
      </c>
      <c r="AP2" s="13">
        <f>COUNTIFS($HC$12:$HC$167,"=Male",AP$12:AP$167,"&gt;a")+COUNTIFS($HC$12:$HC$167,"=Male",AP$12:AP$167,"&gt;0")</f>
        <v>0</v>
      </c>
      <c r="AQ2" s="13">
        <f>COUNTIFS($HC$12:$HC$167,"=Male",AQ$12:AQ$167,"&gt;a")+COUNTIFS($HC$12:$HC$167,"=Male",AQ$12:AQ$167,"&gt;0")</f>
        <v>0</v>
      </c>
      <c r="AR2" s="13">
        <f>COUNTIFS($HC$12:$HC$167,"=Male",AR$12:AR$167,"&gt;a")+COUNTIFS($HC$12:$HC$167,"=Male",AR$12:AR$167,"&gt;0")</f>
        <v>0</v>
      </c>
      <c r="AS2" s="13">
        <f>COUNTIFS($HC$12:$HC$167,"=Male",AS$12:AS$167,"&gt;a")+COUNTIFS($HC$12:$HC$167,"=Male",AS$12:AS$167,"&gt;0")</f>
        <v>0</v>
      </c>
      <c r="AT2" s="13">
        <f>COUNTIFS($HC$12:$HC$167,"=Male",AT$12:AT$167,"&gt;a")+COUNTIFS($HC$12:$HC$167,"=Male",AT$12:AT$167,"&gt;0")</f>
        <v>0</v>
      </c>
      <c r="AU2" s="13">
        <f>COUNTIFS($HC$12:$HC$167,"=Male",AU$12:AU$167,"&gt;a")+COUNTIFS($HC$12:$HC$167,"=Male",AU$12:AU$167,"&gt;0")</f>
        <v>0</v>
      </c>
      <c r="AV2" s="13">
        <f>COUNTIFS($HC$12:$HC$167,"=Male",AV$12:AV$167,"&gt;a")+COUNTIFS($HC$12:$HC$167,"=Male",AV$12:AV$167,"&gt;0")</f>
        <v>0</v>
      </c>
      <c r="AW2" s="13">
        <f>COUNTIFS($HC$12:$HC$167,"=Male",AW$12:AW$167,"&gt;a")+COUNTIFS($HC$12:$HC$167,"=Male",AW$12:AW$167,"&gt;0")</f>
        <v>0</v>
      </c>
      <c r="AX2" s="13">
        <f>COUNTIFS($HC$12:$HC$167,"=Male",AX$12:AX$167,"&gt;a")+COUNTIFS($HC$12:$HC$167,"=Male",AX$12:AX$167,"&gt;0")</f>
        <v>0</v>
      </c>
      <c r="AY2" s="13">
        <f>COUNTIFS($HC$12:$HC$167,"=Male",AY$12:AY$167,"&gt;a")+COUNTIFS($HC$12:$HC$167,"=Male",AY$12:AY$167,"&gt;0")</f>
        <v>0</v>
      </c>
      <c r="AZ2" s="13">
        <f t="shared" ref="AZ2:BB2" si="0">COUNTIFS($HC$12:$HC$167,"=Male",AZ$12:AZ$167,"&gt;a")+COUNTIFS($HC$12:$HC$167,"=Male",AZ$12:AZ$167,"&gt;0")</f>
        <v>0</v>
      </c>
      <c r="BA2" s="13">
        <f t="shared" si="0"/>
        <v>0</v>
      </c>
      <c r="BB2" s="13">
        <f t="shared" si="0"/>
        <v>0</v>
      </c>
      <c r="BC2" s="13">
        <f>COUNTIFS($HC$12:$HC$167,"=Male",BC$12:BC$167,"&gt;a")+COUNTIFS($HC$12:$HC$167,"=Male",BC$12:BC$167,"&gt;0")</f>
        <v>0</v>
      </c>
      <c r="BD2" s="13">
        <f>COUNTIFS($HC$12:$HC$167,"=Male",BD$12:BD$167,"&gt;a")+COUNTIFS($HC$12:$HC$167,"=Male",BD$12:BD$167,"&gt;0")</f>
        <v>0</v>
      </c>
      <c r="BE2" s="13">
        <f t="shared" ref="BE2:BG2" si="1">COUNTIFS($HC$12:$HC$167,"=Male",BE$12:BE$167,"&gt;a")+COUNTIFS($HC$12:$HC$167,"=Male",BE$12:BE$167,"&gt;0")</f>
        <v>0</v>
      </c>
      <c r="BF2" s="13">
        <f t="shared" si="1"/>
        <v>0</v>
      </c>
      <c r="BG2" s="13">
        <f t="shared" si="1"/>
        <v>0</v>
      </c>
      <c r="BH2" s="13">
        <f>COUNTIFS($HC$12:$HC$167,"=Male",BH$12:BH$167,"&gt;a")+COUNTIFS($HC$12:$HC$167,"=Male",BH$12:BH$167,"&gt;0")</f>
        <v>0</v>
      </c>
      <c r="BI2" s="13">
        <f>COUNTIFS($HC$12:$HC$167,"=Male",BI$12:BI$167,"&gt;a")+COUNTIFS($HC$12:$HC$167,"=Male",BI$12:BI$167,"&gt;0")</f>
        <v>0</v>
      </c>
      <c r="BJ2" s="13">
        <f t="shared" ref="BJ2:BL2" si="2">COUNTIFS($HC$12:$HC$167,"=Male",BJ$12:BJ$167,"&gt;a")+COUNTIFS($HC$12:$HC$167,"=Male",BJ$12:BJ$167,"&gt;0")</f>
        <v>0</v>
      </c>
      <c r="BK2" s="13">
        <f t="shared" si="2"/>
        <v>0</v>
      </c>
      <c r="BL2" s="13">
        <f t="shared" si="2"/>
        <v>0</v>
      </c>
      <c r="BM2" s="13">
        <f>COUNTIFS($HC$12:$HC$167,"=Male",BM$12:BM$167,"&gt;a")+COUNTIFS($HC$12:$HC$167,"=Male",BM$12:BM$167,"&gt;0")</f>
        <v>0</v>
      </c>
      <c r="BN2" s="13">
        <f>COUNTIFS($HC$12:$HC$167,"=Male",BN$12:BN$167,"&gt;a")+COUNTIFS($HC$12:$HC$167,"=Male",BN$12:BN$167,"&gt;0")</f>
        <v>0</v>
      </c>
      <c r="BO2" s="13">
        <f>COUNTIFS($HC$12:$HC$167,"=Male",BO$12:BO$167,"&gt;a")+COUNTIFS($HC$12:$HC$167,"=Male",BO$12:BO$167,"&gt;0")</f>
        <v>0</v>
      </c>
      <c r="BP2" s="13">
        <f t="shared" ref="BP2:EA2" si="3">COUNTIFS($HC$12:$HC$167,"=Male",BP$12:BP$167,"&gt;a")+COUNTIFS($HC$12:$HC$167,"=Male",BP$12:BP$167,"&gt;0")</f>
        <v>0</v>
      </c>
      <c r="BQ2" s="13">
        <f t="shared" si="3"/>
        <v>0</v>
      </c>
      <c r="BR2" s="13">
        <f t="shared" si="3"/>
        <v>0</v>
      </c>
      <c r="BS2" s="13">
        <f t="shared" si="3"/>
        <v>0</v>
      </c>
      <c r="BT2" s="13">
        <f t="shared" si="3"/>
        <v>0</v>
      </c>
      <c r="BU2" s="13">
        <f t="shared" si="3"/>
        <v>0</v>
      </c>
      <c r="BV2" s="13">
        <f t="shared" si="3"/>
        <v>0</v>
      </c>
      <c r="BW2" s="13">
        <f t="shared" si="3"/>
        <v>0</v>
      </c>
      <c r="BX2" s="13">
        <f t="shared" si="3"/>
        <v>0</v>
      </c>
      <c r="BY2" s="13">
        <f t="shared" si="3"/>
        <v>0</v>
      </c>
      <c r="BZ2" s="13">
        <f t="shared" si="3"/>
        <v>0</v>
      </c>
      <c r="CA2" s="13">
        <f t="shared" si="3"/>
        <v>0</v>
      </c>
      <c r="CB2" s="13">
        <f t="shared" si="3"/>
        <v>0</v>
      </c>
      <c r="CC2" s="13">
        <f t="shared" si="3"/>
        <v>0</v>
      </c>
      <c r="CD2" s="13">
        <f t="shared" si="3"/>
        <v>0</v>
      </c>
      <c r="CE2" s="13">
        <f t="shared" si="3"/>
        <v>0</v>
      </c>
      <c r="CF2" s="13">
        <f t="shared" si="3"/>
        <v>0</v>
      </c>
      <c r="CG2" s="13">
        <f t="shared" si="3"/>
        <v>0</v>
      </c>
      <c r="CH2" s="13">
        <f t="shared" si="3"/>
        <v>0</v>
      </c>
      <c r="CI2" s="13">
        <f t="shared" si="3"/>
        <v>0</v>
      </c>
      <c r="CJ2" s="13">
        <f t="shared" si="3"/>
        <v>0</v>
      </c>
      <c r="CK2" s="13">
        <f t="shared" si="3"/>
        <v>0</v>
      </c>
      <c r="CL2" s="13">
        <f t="shared" si="3"/>
        <v>0</v>
      </c>
      <c r="CM2" s="13">
        <f t="shared" si="3"/>
        <v>0</v>
      </c>
      <c r="CN2" s="13">
        <f t="shared" si="3"/>
        <v>0</v>
      </c>
      <c r="CO2" s="13">
        <f t="shared" si="3"/>
        <v>0</v>
      </c>
      <c r="CP2" s="13">
        <f t="shared" si="3"/>
        <v>0</v>
      </c>
      <c r="CQ2" s="13">
        <f t="shared" si="3"/>
        <v>0</v>
      </c>
      <c r="CR2" s="13">
        <f t="shared" si="3"/>
        <v>0</v>
      </c>
      <c r="CS2" s="13">
        <f t="shared" si="3"/>
        <v>0</v>
      </c>
      <c r="CT2" s="13">
        <f t="shared" si="3"/>
        <v>0</v>
      </c>
      <c r="CU2" s="13">
        <f t="shared" si="3"/>
        <v>0</v>
      </c>
      <c r="CV2" s="13">
        <f t="shared" si="3"/>
        <v>0</v>
      </c>
      <c r="CW2" s="13">
        <f t="shared" si="3"/>
        <v>0</v>
      </c>
      <c r="CX2" s="13">
        <f t="shared" si="3"/>
        <v>0</v>
      </c>
      <c r="CY2" s="13">
        <f t="shared" si="3"/>
        <v>0</v>
      </c>
      <c r="CZ2" s="13">
        <f t="shared" si="3"/>
        <v>0</v>
      </c>
      <c r="DA2" s="13">
        <f t="shared" si="3"/>
        <v>0</v>
      </c>
      <c r="DB2" s="13">
        <f t="shared" si="3"/>
        <v>0</v>
      </c>
      <c r="DC2" s="13">
        <f t="shared" si="3"/>
        <v>0</v>
      </c>
      <c r="DD2" s="13">
        <f t="shared" si="3"/>
        <v>0</v>
      </c>
      <c r="DE2" s="13">
        <f t="shared" si="3"/>
        <v>0</v>
      </c>
      <c r="DF2" s="13">
        <f t="shared" si="3"/>
        <v>0</v>
      </c>
      <c r="DG2" s="13">
        <f t="shared" si="3"/>
        <v>0</v>
      </c>
      <c r="DH2" s="13">
        <f t="shared" si="3"/>
        <v>0</v>
      </c>
      <c r="DI2" s="13">
        <f t="shared" si="3"/>
        <v>0</v>
      </c>
      <c r="DJ2" s="13">
        <f t="shared" si="3"/>
        <v>0</v>
      </c>
      <c r="DK2" s="13">
        <f t="shared" si="3"/>
        <v>0</v>
      </c>
      <c r="DL2" s="13">
        <f t="shared" si="3"/>
        <v>0</v>
      </c>
      <c r="DM2" s="13">
        <f t="shared" si="3"/>
        <v>0</v>
      </c>
      <c r="DN2" s="13">
        <f t="shared" si="3"/>
        <v>0</v>
      </c>
      <c r="DO2" s="13">
        <f t="shared" si="3"/>
        <v>0</v>
      </c>
      <c r="DP2" s="13">
        <f t="shared" si="3"/>
        <v>0</v>
      </c>
      <c r="DQ2" s="13">
        <f t="shared" si="3"/>
        <v>0</v>
      </c>
      <c r="DR2" s="13">
        <f t="shared" si="3"/>
        <v>0</v>
      </c>
      <c r="DS2" s="13">
        <f t="shared" si="3"/>
        <v>0</v>
      </c>
      <c r="DT2" s="13">
        <f t="shared" si="3"/>
        <v>0</v>
      </c>
      <c r="DU2" s="13">
        <f t="shared" si="3"/>
        <v>0</v>
      </c>
      <c r="DV2" s="13">
        <f t="shared" si="3"/>
        <v>0</v>
      </c>
      <c r="DW2" s="13">
        <f t="shared" si="3"/>
        <v>0</v>
      </c>
      <c r="DX2" s="13">
        <f t="shared" si="3"/>
        <v>0</v>
      </c>
      <c r="DY2" s="13">
        <f t="shared" si="3"/>
        <v>0</v>
      </c>
      <c r="DZ2" s="13">
        <f t="shared" si="3"/>
        <v>0</v>
      </c>
      <c r="EA2" s="13">
        <f t="shared" si="3"/>
        <v>0</v>
      </c>
      <c r="EB2" s="13">
        <f t="shared" ref="EB2:GC2" si="4">COUNTIFS($HC$12:$HC$167,"=Male",EB$12:EB$167,"&gt;a")+COUNTIFS($HC$12:$HC$167,"=Male",EB$12:EB$167,"&gt;0")</f>
        <v>0</v>
      </c>
      <c r="EC2" s="13">
        <f t="shared" si="4"/>
        <v>0</v>
      </c>
      <c r="ED2" s="13">
        <f t="shared" si="4"/>
        <v>0</v>
      </c>
      <c r="EE2" s="13">
        <f t="shared" si="4"/>
        <v>0</v>
      </c>
      <c r="EF2" s="13">
        <f t="shared" si="4"/>
        <v>0</v>
      </c>
      <c r="EG2" s="13">
        <f t="shared" si="4"/>
        <v>0</v>
      </c>
      <c r="EH2" s="13">
        <f t="shared" si="4"/>
        <v>0</v>
      </c>
      <c r="EI2" s="13">
        <f t="shared" si="4"/>
        <v>0</v>
      </c>
      <c r="EJ2" s="13">
        <f t="shared" si="4"/>
        <v>0</v>
      </c>
      <c r="EK2" s="13">
        <f t="shared" si="4"/>
        <v>0</v>
      </c>
      <c r="EL2" s="13">
        <f t="shared" si="4"/>
        <v>0</v>
      </c>
      <c r="EM2" s="13">
        <f t="shared" si="4"/>
        <v>0</v>
      </c>
      <c r="EN2" s="13">
        <f t="shared" si="4"/>
        <v>0</v>
      </c>
      <c r="EO2" s="13">
        <f t="shared" si="4"/>
        <v>0</v>
      </c>
      <c r="EP2" s="13">
        <f t="shared" si="4"/>
        <v>0</v>
      </c>
      <c r="EQ2" s="13">
        <f t="shared" si="4"/>
        <v>0</v>
      </c>
      <c r="ER2" s="13">
        <f t="shared" si="4"/>
        <v>0</v>
      </c>
      <c r="ES2" s="13">
        <f t="shared" si="4"/>
        <v>0</v>
      </c>
      <c r="ET2" s="13">
        <f t="shared" si="4"/>
        <v>0</v>
      </c>
      <c r="EU2" s="13">
        <f t="shared" si="4"/>
        <v>0</v>
      </c>
      <c r="EV2" s="13">
        <f t="shared" si="4"/>
        <v>0</v>
      </c>
      <c r="EW2" s="13">
        <f t="shared" si="4"/>
        <v>0</v>
      </c>
      <c r="EX2" s="13">
        <f t="shared" si="4"/>
        <v>0</v>
      </c>
      <c r="EY2" s="13">
        <f t="shared" si="4"/>
        <v>0</v>
      </c>
      <c r="EZ2" s="13">
        <f t="shared" si="4"/>
        <v>0</v>
      </c>
      <c r="FA2" s="13">
        <f t="shared" si="4"/>
        <v>0</v>
      </c>
      <c r="FB2" s="13">
        <f t="shared" si="4"/>
        <v>0</v>
      </c>
      <c r="FC2" s="13">
        <f t="shared" si="4"/>
        <v>0</v>
      </c>
      <c r="FD2" s="13">
        <f t="shared" si="4"/>
        <v>0</v>
      </c>
      <c r="FE2" s="13">
        <f t="shared" si="4"/>
        <v>0</v>
      </c>
      <c r="FF2" s="13">
        <f t="shared" si="4"/>
        <v>0</v>
      </c>
      <c r="FG2" s="13">
        <f t="shared" si="4"/>
        <v>0</v>
      </c>
      <c r="FH2" s="13">
        <f t="shared" si="4"/>
        <v>0</v>
      </c>
      <c r="FI2" s="13">
        <f t="shared" si="4"/>
        <v>0</v>
      </c>
      <c r="FJ2" s="13">
        <f t="shared" si="4"/>
        <v>0</v>
      </c>
      <c r="FK2" s="13">
        <f t="shared" si="4"/>
        <v>0</v>
      </c>
      <c r="FL2" s="13">
        <f t="shared" si="4"/>
        <v>0</v>
      </c>
      <c r="FM2" s="13">
        <f t="shared" si="4"/>
        <v>0</v>
      </c>
      <c r="FN2" s="13">
        <f t="shared" si="4"/>
        <v>0</v>
      </c>
      <c r="FO2" s="13">
        <f t="shared" si="4"/>
        <v>0</v>
      </c>
      <c r="FP2" s="13">
        <f t="shared" si="4"/>
        <v>0</v>
      </c>
      <c r="FQ2" s="13">
        <f t="shared" si="4"/>
        <v>0</v>
      </c>
      <c r="FR2" s="13">
        <f t="shared" si="4"/>
        <v>0</v>
      </c>
      <c r="FS2" s="13">
        <f t="shared" si="4"/>
        <v>0</v>
      </c>
      <c r="FT2" s="13">
        <f t="shared" si="4"/>
        <v>0</v>
      </c>
      <c r="FU2" s="13">
        <f t="shared" si="4"/>
        <v>0</v>
      </c>
      <c r="FV2" s="13">
        <f t="shared" si="4"/>
        <v>0</v>
      </c>
      <c r="FW2" s="13">
        <f t="shared" si="4"/>
        <v>0</v>
      </c>
      <c r="FX2" s="13">
        <f t="shared" si="4"/>
        <v>0</v>
      </c>
      <c r="FY2" s="13">
        <f t="shared" si="4"/>
        <v>0</v>
      </c>
      <c r="FZ2" s="13">
        <f t="shared" si="4"/>
        <v>0</v>
      </c>
      <c r="GA2" s="13">
        <f t="shared" si="4"/>
        <v>0</v>
      </c>
      <c r="GB2" s="13">
        <f t="shared" si="4"/>
        <v>0</v>
      </c>
      <c r="GC2" s="13">
        <f t="shared" si="4"/>
        <v>0</v>
      </c>
      <c r="GD2" s="14" t="s">
        <v>4</v>
      </c>
      <c r="GE2" s="8"/>
      <c r="GF2" s="8"/>
      <c r="GG2" s="8"/>
      <c r="GH2" s="8"/>
      <c r="GI2" s="8"/>
      <c r="GJ2" s="8"/>
      <c r="GK2" s="8"/>
      <c r="GL2" s="8"/>
      <c r="GM2" s="9"/>
      <c r="GN2" s="9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10"/>
    </row>
    <row r="3" spans="1:229" x14ac:dyDescent="0.2">
      <c r="A3" s="2" t="str">
        <f>IF(HD8&gt;0,"ERROR-6: Gender in row "&amp;HD8&amp;" must be one of: Male/M/Man/Men/Female/W/Woman/Women","")</f>
        <v/>
      </c>
      <c r="R3" s="5" t="s">
        <v>5</v>
      </c>
      <c r="S3" s="2"/>
      <c r="U3" s="13">
        <f>COUNTIFS($HC$12:$HC$167,"=Female",U$12:U$167,"&gt;a")+COUNTIFS($HC$12:$HC$167,"=Female",U$12:U$167,"&gt;0")</f>
        <v>0</v>
      </c>
      <c r="V3" s="13">
        <f>COUNTIFS($HC$12:$HC$167,"=Female",V$12:V$167,"&gt;a")+COUNTIFS($HC$12:$HC$167,"=Female",V$12:V$167,"&gt;0")</f>
        <v>0</v>
      </c>
      <c r="W3" s="13">
        <f>COUNTIFS($HC$12:$HC$167,"=Female",W$12:W$167,"&gt;a")+COUNTIFS($HC$12:$HC$167,"=Female",W$12:W$167,"&gt;0")</f>
        <v>0</v>
      </c>
      <c r="X3" s="13">
        <f>COUNTIFS($HC$12:$HC$167,"=Female",X$12:X$167,"&gt;a")+COUNTIFS($HC$12:$HC$167,"=Female",X$12:X$167,"&gt;0")</f>
        <v>0</v>
      </c>
      <c r="Y3" s="13">
        <f>COUNTIFS($HC$12:$HC$167,"=Female",Y$12:Y$167,"&gt;a")+COUNTIFS($HC$12:$HC$167,"=Female",Y$12:Y$167,"&gt;0")</f>
        <v>0</v>
      </c>
      <c r="Z3" s="13">
        <f>COUNTIFS($HC$12:$HC$167,"=Female",Z$12:Z$167,"&gt;a")+COUNTIFS($HC$12:$HC$167,"=Female",Z$12:Z$167,"&gt;0")</f>
        <v>0</v>
      </c>
      <c r="AA3" s="13">
        <f>COUNTIFS($HC$12:$HC$167,"=Female",AA$12:AA$167,"&gt;a")+COUNTIFS($HC$12:$HC$167,"=Female",AA$12:AA$167,"&gt;0")</f>
        <v>0</v>
      </c>
      <c r="AB3" s="13">
        <f>COUNTIFS($HC$12:$HC$167,"=Female",AB$12:AB$167,"&gt;a")+COUNTIFS($HC$12:$HC$167,"=Female",AB$12:AB$167,"&gt;0")</f>
        <v>0</v>
      </c>
      <c r="AC3" s="13">
        <f>COUNTIFS($HC$12:$HC$167,"=Female",AC$12:AC$167,"&gt;a")+COUNTIFS($HC$12:$HC$167,"=Female",AC$12:AC$167,"&gt;0")</f>
        <v>0</v>
      </c>
      <c r="AD3" s="13">
        <f>COUNTIFS($HC$12:$HC$167,"=Female",AD$12:AD$167,"&gt;a")+COUNTIFS($HC$12:$HC$167,"=Female",AD$12:AD$167,"&gt;0")</f>
        <v>0</v>
      </c>
      <c r="AE3" s="13">
        <f>COUNTIFS($HC$12:$HC$167,"=Female",AE$12:AE$167,"&gt;a")+COUNTIFS($HC$12:$HC$167,"=Female",AE$12:AE$167,"&gt;0")</f>
        <v>0</v>
      </c>
      <c r="AF3" s="13">
        <f>COUNTIFS($HC$12:$HC$167,"=Female",AF$12:AF$167,"&gt;a")+COUNTIFS($HC$12:$HC$167,"=Female",AF$12:AF$167,"&gt;0")</f>
        <v>0</v>
      </c>
      <c r="AG3" s="13">
        <f>COUNTIFS($HC$12:$HC$167,"=Female",AG$12:AG$167,"&gt;a")+COUNTIFS($HC$12:$HC$167,"=Female",AG$12:AG$167,"&gt;0")</f>
        <v>0</v>
      </c>
      <c r="AH3" s="13">
        <f>COUNTIFS($HC$12:$HC$167,"=Female",AH$12:AH$167,"&gt;a")+COUNTIFS($HC$12:$HC$167,"=Female",AH$12:AH$167,"&gt;0")</f>
        <v>0</v>
      </c>
      <c r="AI3" s="13">
        <f>COUNTIFS($HC$12:$HC$167,"=Female",AI$12:AI$167,"&gt;a")+COUNTIFS($HC$12:$HC$167,"=Female",AI$12:AI$167,"&gt;0")</f>
        <v>0</v>
      </c>
      <c r="AJ3" s="13">
        <f>COUNTIFS($HC$12:$HC$167,"=Female",AJ$12:AJ$167,"&gt;a")+COUNTIFS($HC$12:$HC$167,"=Female",AJ$12:AJ$167,"&gt;0")</f>
        <v>0</v>
      </c>
      <c r="AK3" s="13">
        <f>COUNTIFS($HC$12:$HC$167,"=Female",AK$12:AK$167,"&gt;a")+COUNTIFS($HC$12:$HC$167,"=Female",AK$12:AK$167,"&gt;0")</f>
        <v>0</v>
      </c>
      <c r="AL3" s="13">
        <f>COUNTIFS($HC$12:$HC$167,"=Female",AL$12:AL$167,"&gt;a")+COUNTIFS($HC$12:$HC$167,"=Female",AL$12:AL$167,"&gt;0")</f>
        <v>0</v>
      </c>
      <c r="AM3" s="13">
        <f>COUNTIFS($HC$12:$HC$167,"=Female",AM$12:AM$167,"&gt;a")+COUNTIFS($HC$12:$HC$167,"=Female",AM$12:AM$167,"&gt;0")</f>
        <v>0</v>
      </c>
      <c r="AN3" s="13">
        <f>COUNTIFS($HC$12:$HC$167,"=Female",AN$12:AN$167,"&gt;a")+COUNTIFS($HC$12:$HC$167,"=Female",AN$12:AN$167,"&gt;0")</f>
        <v>0</v>
      </c>
      <c r="AO3" s="13">
        <f>COUNTIFS($HC$12:$HC$167,"=Female",AO$12:AO$167,"&gt;a")+COUNTIFS($HC$12:$HC$167,"=Female",AO$12:AO$167,"&gt;0")</f>
        <v>0</v>
      </c>
      <c r="AP3" s="13">
        <f>COUNTIFS($HC$12:$HC$167,"=Female",AP$12:AP$167,"&gt;a")+COUNTIFS($HC$12:$HC$167,"=Female",AP$12:AP$167,"&gt;0")</f>
        <v>0</v>
      </c>
      <c r="AQ3" s="13">
        <f>COUNTIFS($HC$12:$HC$167,"=Female",AQ$12:AQ$167,"&gt;a")+COUNTIFS($HC$12:$HC$167,"=Female",AQ$12:AQ$167,"&gt;0")</f>
        <v>0</v>
      </c>
      <c r="AR3" s="13">
        <f>COUNTIFS($HC$12:$HC$167,"=Female",AR$12:AR$167,"&gt;a")+COUNTIFS($HC$12:$HC$167,"=Female",AR$12:AR$167,"&gt;0")</f>
        <v>0</v>
      </c>
      <c r="AS3" s="13">
        <f>COUNTIFS($HC$12:$HC$167,"=Female",AS$12:AS$167,"&gt;a")+COUNTIFS($HC$12:$HC$167,"=Female",AS$12:AS$167,"&gt;0")</f>
        <v>0</v>
      </c>
      <c r="AT3" s="13">
        <f>COUNTIFS($HC$12:$HC$167,"=Female",AT$12:AT$167,"&gt;a")+COUNTIFS($HC$12:$HC$167,"=Female",AT$12:AT$167,"&gt;0")</f>
        <v>0</v>
      </c>
      <c r="AU3" s="13">
        <f>COUNTIFS($HC$12:$HC$167,"=Female",AU$12:AU$167,"&gt;a")+COUNTIFS($HC$12:$HC$167,"=Female",AU$12:AU$167,"&gt;0")</f>
        <v>0</v>
      </c>
      <c r="AV3" s="13">
        <f>COUNTIFS($HC$12:$HC$167,"=Female",AV$12:AV$167,"&gt;a")+COUNTIFS($HC$12:$HC$167,"=Female",AV$12:AV$167,"&gt;0")</f>
        <v>0</v>
      </c>
      <c r="AW3" s="13">
        <f>COUNTIFS($HC$12:$HC$167,"=Female",AW$12:AW$167,"&gt;a")+COUNTIFS($HC$12:$HC$167,"=Female",AW$12:AW$167,"&gt;0")</f>
        <v>0</v>
      </c>
      <c r="AX3" s="13">
        <f>COUNTIFS($HC$12:$HC$167,"=Female",AX$12:AX$167,"&gt;a")+COUNTIFS($HC$12:$HC$167,"=Female",AX$12:AX$167,"&gt;0")</f>
        <v>0</v>
      </c>
      <c r="AY3" s="13">
        <f>COUNTIFS($HC$12:$HC$167,"=Female",AY$12:AY$167,"&gt;a")+COUNTIFS($HC$12:$HC$167,"=Female",AY$12:AY$167,"&gt;0")</f>
        <v>0</v>
      </c>
      <c r="AZ3" s="13">
        <f t="shared" ref="AZ3:BB3" si="5">COUNTIFS($HC$12:$HC$167,"=Female",AZ$12:AZ$167,"&gt;a")+COUNTIFS($HC$12:$HC$167,"=Female",AZ$12:AZ$167,"&gt;0")</f>
        <v>0</v>
      </c>
      <c r="BA3" s="13">
        <f t="shared" si="5"/>
        <v>0</v>
      </c>
      <c r="BB3" s="13">
        <f t="shared" si="5"/>
        <v>0</v>
      </c>
      <c r="BC3" s="13">
        <f>COUNTIFS($HC$12:$HC$167,"=Female",BC$12:BC$167,"&gt;a")+COUNTIFS($HC$12:$HC$167,"=Female",BC$12:BC$167,"&gt;0")</f>
        <v>0</v>
      </c>
      <c r="BD3" s="13">
        <f>COUNTIFS($HC$12:$HC$167,"=Female",BD$12:BD$167,"&gt;a")+COUNTIFS($HC$12:$HC$167,"=Female",BD$12:BD$167,"&gt;0")</f>
        <v>0</v>
      </c>
      <c r="BE3" s="13">
        <f t="shared" ref="BE3:BG3" si="6">COUNTIFS($HC$12:$HC$167,"=Female",BE$12:BE$167,"&gt;a")+COUNTIFS($HC$12:$HC$167,"=Female",BE$12:BE$167,"&gt;0")</f>
        <v>0</v>
      </c>
      <c r="BF3" s="13">
        <f t="shared" si="6"/>
        <v>0</v>
      </c>
      <c r="BG3" s="13">
        <f t="shared" si="6"/>
        <v>0</v>
      </c>
      <c r="BH3" s="13">
        <f>COUNTIFS($HC$12:$HC$167,"=Female",BH$12:BH$167,"&gt;a")+COUNTIFS($HC$12:$HC$167,"=Female",BH$12:BH$167,"&gt;0")</f>
        <v>0</v>
      </c>
      <c r="BI3" s="13">
        <f>COUNTIFS($HC$12:$HC$167,"=Female",BI$12:BI$167,"&gt;a")+COUNTIFS($HC$12:$HC$167,"=Female",BI$12:BI$167,"&gt;0")</f>
        <v>0</v>
      </c>
      <c r="BJ3" s="13">
        <f t="shared" ref="BJ3:BL3" si="7">COUNTIFS($HC$12:$HC$167,"=Female",BJ$12:BJ$167,"&gt;a")+COUNTIFS($HC$12:$HC$167,"=Female",BJ$12:BJ$167,"&gt;0")</f>
        <v>0</v>
      </c>
      <c r="BK3" s="13">
        <f t="shared" si="7"/>
        <v>0</v>
      </c>
      <c r="BL3" s="13">
        <f t="shared" si="7"/>
        <v>0</v>
      </c>
      <c r="BM3" s="13">
        <f>COUNTIFS($HC$12:$HC$167,"=Female",BM$12:BM$167,"&gt;a")+COUNTIFS($HC$12:$HC$167,"=Female",BM$12:BM$167,"&gt;0")</f>
        <v>0</v>
      </c>
      <c r="BN3" s="13">
        <f>COUNTIFS($HC$12:$HC$167,"=Female",BN$12:BN$167,"&gt;a")+COUNTIFS($HC$12:$HC$167,"=Female",BN$12:BN$167,"&gt;0")</f>
        <v>0</v>
      </c>
      <c r="BO3" s="13">
        <f>COUNTIFS($HC$12:$HC$167,"=Female",BO$12:BO$167,"&gt;a")+COUNTIFS($HC$12:$HC$167,"=Female",BO$12:BO$167,"&gt;0")</f>
        <v>0</v>
      </c>
      <c r="BP3" s="13">
        <f t="shared" ref="BP3:EA3" si="8">COUNTIFS($HC$12:$HC$167,"=Female",BP$12:BP$167,"&gt;a")+COUNTIFS($HC$12:$HC$167,"=Female",BP$12:BP$167,"&gt;0")</f>
        <v>0</v>
      </c>
      <c r="BQ3" s="13">
        <f t="shared" si="8"/>
        <v>0</v>
      </c>
      <c r="BR3" s="13">
        <f t="shared" si="8"/>
        <v>0</v>
      </c>
      <c r="BS3" s="13">
        <f t="shared" si="8"/>
        <v>0</v>
      </c>
      <c r="BT3" s="13">
        <f t="shared" si="8"/>
        <v>0</v>
      </c>
      <c r="BU3" s="13">
        <f t="shared" si="8"/>
        <v>0</v>
      </c>
      <c r="BV3" s="13">
        <f t="shared" si="8"/>
        <v>0</v>
      </c>
      <c r="BW3" s="13">
        <f t="shared" si="8"/>
        <v>0</v>
      </c>
      <c r="BX3" s="13">
        <f t="shared" si="8"/>
        <v>0</v>
      </c>
      <c r="BY3" s="13">
        <f t="shared" si="8"/>
        <v>0</v>
      </c>
      <c r="BZ3" s="13">
        <f t="shared" si="8"/>
        <v>0</v>
      </c>
      <c r="CA3" s="13">
        <f t="shared" si="8"/>
        <v>0</v>
      </c>
      <c r="CB3" s="13">
        <f t="shared" si="8"/>
        <v>0</v>
      </c>
      <c r="CC3" s="13">
        <f t="shared" si="8"/>
        <v>0</v>
      </c>
      <c r="CD3" s="13">
        <f t="shared" si="8"/>
        <v>0</v>
      </c>
      <c r="CE3" s="13">
        <f t="shared" si="8"/>
        <v>0</v>
      </c>
      <c r="CF3" s="13">
        <f t="shared" si="8"/>
        <v>0</v>
      </c>
      <c r="CG3" s="13">
        <f t="shared" si="8"/>
        <v>0</v>
      </c>
      <c r="CH3" s="13">
        <f t="shared" si="8"/>
        <v>0</v>
      </c>
      <c r="CI3" s="13">
        <f t="shared" si="8"/>
        <v>0</v>
      </c>
      <c r="CJ3" s="13">
        <f t="shared" si="8"/>
        <v>0</v>
      </c>
      <c r="CK3" s="13">
        <f t="shared" si="8"/>
        <v>0</v>
      </c>
      <c r="CL3" s="13">
        <f t="shared" si="8"/>
        <v>0</v>
      </c>
      <c r="CM3" s="13">
        <f t="shared" si="8"/>
        <v>0</v>
      </c>
      <c r="CN3" s="13">
        <f t="shared" si="8"/>
        <v>0</v>
      </c>
      <c r="CO3" s="13">
        <f t="shared" si="8"/>
        <v>0</v>
      </c>
      <c r="CP3" s="13">
        <f t="shared" si="8"/>
        <v>0</v>
      </c>
      <c r="CQ3" s="13">
        <f t="shared" si="8"/>
        <v>0</v>
      </c>
      <c r="CR3" s="13">
        <f t="shared" si="8"/>
        <v>0</v>
      </c>
      <c r="CS3" s="13">
        <f t="shared" si="8"/>
        <v>0</v>
      </c>
      <c r="CT3" s="13">
        <f t="shared" si="8"/>
        <v>0</v>
      </c>
      <c r="CU3" s="13">
        <f t="shared" si="8"/>
        <v>0</v>
      </c>
      <c r="CV3" s="13">
        <f t="shared" si="8"/>
        <v>0</v>
      </c>
      <c r="CW3" s="13">
        <f t="shared" si="8"/>
        <v>0</v>
      </c>
      <c r="CX3" s="13">
        <f t="shared" si="8"/>
        <v>0</v>
      </c>
      <c r="CY3" s="13">
        <f t="shared" si="8"/>
        <v>0</v>
      </c>
      <c r="CZ3" s="13">
        <f t="shared" si="8"/>
        <v>0</v>
      </c>
      <c r="DA3" s="13">
        <f t="shared" si="8"/>
        <v>0</v>
      </c>
      <c r="DB3" s="13">
        <f t="shared" si="8"/>
        <v>0</v>
      </c>
      <c r="DC3" s="13">
        <f t="shared" si="8"/>
        <v>0</v>
      </c>
      <c r="DD3" s="13">
        <f t="shared" si="8"/>
        <v>0</v>
      </c>
      <c r="DE3" s="13">
        <f t="shared" si="8"/>
        <v>0</v>
      </c>
      <c r="DF3" s="13">
        <f t="shared" si="8"/>
        <v>0</v>
      </c>
      <c r="DG3" s="13">
        <f t="shared" si="8"/>
        <v>0</v>
      </c>
      <c r="DH3" s="13">
        <f t="shared" si="8"/>
        <v>0</v>
      </c>
      <c r="DI3" s="13">
        <f t="shared" si="8"/>
        <v>0</v>
      </c>
      <c r="DJ3" s="13">
        <f t="shared" si="8"/>
        <v>0</v>
      </c>
      <c r="DK3" s="13">
        <f t="shared" si="8"/>
        <v>0</v>
      </c>
      <c r="DL3" s="13">
        <f t="shared" si="8"/>
        <v>0</v>
      </c>
      <c r="DM3" s="13">
        <f t="shared" si="8"/>
        <v>0</v>
      </c>
      <c r="DN3" s="13">
        <f t="shared" si="8"/>
        <v>0</v>
      </c>
      <c r="DO3" s="13">
        <f t="shared" si="8"/>
        <v>0</v>
      </c>
      <c r="DP3" s="13">
        <f t="shared" si="8"/>
        <v>0</v>
      </c>
      <c r="DQ3" s="13">
        <f t="shared" si="8"/>
        <v>0</v>
      </c>
      <c r="DR3" s="13">
        <f t="shared" si="8"/>
        <v>0</v>
      </c>
      <c r="DS3" s="13">
        <f t="shared" si="8"/>
        <v>0</v>
      </c>
      <c r="DT3" s="13">
        <f t="shared" si="8"/>
        <v>0</v>
      </c>
      <c r="DU3" s="13">
        <f t="shared" si="8"/>
        <v>0</v>
      </c>
      <c r="DV3" s="13">
        <f t="shared" si="8"/>
        <v>0</v>
      </c>
      <c r="DW3" s="13">
        <f t="shared" si="8"/>
        <v>0</v>
      </c>
      <c r="DX3" s="13">
        <f t="shared" si="8"/>
        <v>0</v>
      </c>
      <c r="DY3" s="13">
        <f t="shared" si="8"/>
        <v>0</v>
      </c>
      <c r="DZ3" s="13">
        <f t="shared" si="8"/>
        <v>0</v>
      </c>
      <c r="EA3" s="13">
        <f t="shared" si="8"/>
        <v>0</v>
      </c>
      <c r="EB3" s="13">
        <f t="shared" ref="EB3:GC3" si="9">COUNTIFS($HC$12:$HC$167,"=Female",EB$12:EB$167,"&gt;a")+COUNTIFS($HC$12:$HC$167,"=Female",EB$12:EB$167,"&gt;0")</f>
        <v>0</v>
      </c>
      <c r="EC3" s="13">
        <f t="shared" si="9"/>
        <v>0</v>
      </c>
      <c r="ED3" s="13">
        <f t="shared" si="9"/>
        <v>0</v>
      </c>
      <c r="EE3" s="13">
        <f t="shared" si="9"/>
        <v>0</v>
      </c>
      <c r="EF3" s="13">
        <f t="shared" si="9"/>
        <v>0</v>
      </c>
      <c r="EG3" s="13">
        <f t="shared" si="9"/>
        <v>0</v>
      </c>
      <c r="EH3" s="13">
        <f t="shared" si="9"/>
        <v>0</v>
      </c>
      <c r="EI3" s="13">
        <f t="shared" si="9"/>
        <v>0</v>
      </c>
      <c r="EJ3" s="13">
        <f t="shared" si="9"/>
        <v>0</v>
      </c>
      <c r="EK3" s="13">
        <f t="shared" si="9"/>
        <v>0</v>
      </c>
      <c r="EL3" s="13">
        <f t="shared" si="9"/>
        <v>0</v>
      </c>
      <c r="EM3" s="13">
        <f t="shared" si="9"/>
        <v>0</v>
      </c>
      <c r="EN3" s="13">
        <f t="shared" si="9"/>
        <v>0</v>
      </c>
      <c r="EO3" s="13">
        <f t="shared" si="9"/>
        <v>0</v>
      </c>
      <c r="EP3" s="13">
        <f t="shared" si="9"/>
        <v>0</v>
      </c>
      <c r="EQ3" s="13">
        <f t="shared" si="9"/>
        <v>0</v>
      </c>
      <c r="ER3" s="13">
        <f t="shared" si="9"/>
        <v>0</v>
      </c>
      <c r="ES3" s="13">
        <f t="shared" si="9"/>
        <v>0</v>
      </c>
      <c r="ET3" s="13">
        <f t="shared" si="9"/>
        <v>0</v>
      </c>
      <c r="EU3" s="13">
        <f t="shared" si="9"/>
        <v>0</v>
      </c>
      <c r="EV3" s="13">
        <f t="shared" si="9"/>
        <v>0</v>
      </c>
      <c r="EW3" s="13">
        <f t="shared" si="9"/>
        <v>0</v>
      </c>
      <c r="EX3" s="13">
        <f t="shared" si="9"/>
        <v>0</v>
      </c>
      <c r="EY3" s="13">
        <f t="shared" si="9"/>
        <v>0</v>
      </c>
      <c r="EZ3" s="13">
        <f t="shared" si="9"/>
        <v>0</v>
      </c>
      <c r="FA3" s="13">
        <f t="shared" si="9"/>
        <v>0</v>
      </c>
      <c r="FB3" s="13">
        <f t="shared" si="9"/>
        <v>0</v>
      </c>
      <c r="FC3" s="13">
        <f t="shared" si="9"/>
        <v>0</v>
      </c>
      <c r="FD3" s="13">
        <f t="shared" si="9"/>
        <v>0</v>
      </c>
      <c r="FE3" s="13">
        <f t="shared" si="9"/>
        <v>0</v>
      </c>
      <c r="FF3" s="13">
        <f t="shared" si="9"/>
        <v>0</v>
      </c>
      <c r="FG3" s="13">
        <f t="shared" si="9"/>
        <v>0</v>
      </c>
      <c r="FH3" s="13">
        <f t="shared" si="9"/>
        <v>0</v>
      </c>
      <c r="FI3" s="13">
        <f t="shared" si="9"/>
        <v>0</v>
      </c>
      <c r="FJ3" s="13">
        <f t="shared" si="9"/>
        <v>0</v>
      </c>
      <c r="FK3" s="13">
        <f t="shared" si="9"/>
        <v>0</v>
      </c>
      <c r="FL3" s="13">
        <f t="shared" si="9"/>
        <v>0</v>
      </c>
      <c r="FM3" s="13">
        <f t="shared" si="9"/>
        <v>0</v>
      </c>
      <c r="FN3" s="13">
        <f t="shared" si="9"/>
        <v>0</v>
      </c>
      <c r="FO3" s="13">
        <f t="shared" si="9"/>
        <v>0</v>
      </c>
      <c r="FP3" s="13">
        <f t="shared" si="9"/>
        <v>0</v>
      </c>
      <c r="FQ3" s="13">
        <f t="shared" si="9"/>
        <v>0</v>
      </c>
      <c r="FR3" s="13">
        <f t="shared" si="9"/>
        <v>0</v>
      </c>
      <c r="FS3" s="13">
        <f t="shared" si="9"/>
        <v>0</v>
      </c>
      <c r="FT3" s="13">
        <f t="shared" si="9"/>
        <v>0</v>
      </c>
      <c r="FU3" s="13">
        <f t="shared" si="9"/>
        <v>0</v>
      </c>
      <c r="FV3" s="13">
        <f t="shared" si="9"/>
        <v>0</v>
      </c>
      <c r="FW3" s="13">
        <f t="shared" si="9"/>
        <v>0</v>
      </c>
      <c r="FX3" s="13">
        <f t="shared" si="9"/>
        <v>0</v>
      </c>
      <c r="FY3" s="13">
        <f t="shared" si="9"/>
        <v>0</v>
      </c>
      <c r="FZ3" s="13">
        <f t="shared" si="9"/>
        <v>0</v>
      </c>
      <c r="GA3" s="13">
        <f t="shared" si="9"/>
        <v>0</v>
      </c>
      <c r="GB3" s="13">
        <f t="shared" si="9"/>
        <v>0</v>
      </c>
      <c r="GC3" s="13">
        <f t="shared" si="9"/>
        <v>0</v>
      </c>
      <c r="GD3" s="15"/>
      <c r="GE3" s="8"/>
      <c r="GF3" s="8"/>
      <c r="GG3" s="8"/>
      <c r="GH3" s="8"/>
      <c r="GI3" s="8"/>
      <c r="GJ3" s="8"/>
      <c r="GK3" s="8"/>
      <c r="GL3" s="8"/>
      <c r="GM3" s="9"/>
      <c r="GN3" s="9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10"/>
    </row>
    <row r="4" spans="1:229" x14ac:dyDescent="0.2">
      <c r="A4" s="2" t="str">
        <f>IF(ISTEXT(O200),O200,"")</f>
        <v/>
      </c>
      <c r="R4" s="5" t="s">
        <v>6</v>
      </c>
      <c r="S4" s="2"/>
      <c r="U4" s="13">
        <v>1</v>
      </c>
      <c r="V4" s="13">
        <v>2</v>
      </c>
      <c r="W4" s="13">
        <v>3</v>
      </c>
      <c r="X4" s="13">
        <v>4</v>
      </c>
      <c r="Y4" s="13">
        <v>5</v>
      </c>
      <c r="Z4" s="13">
        <v>6</v>
      </c>
      <c r="AA4" s="13">
        <v>7</v>
      </c>
      <c r="AB4" s="13">
        <v>8</v>
      </c>
      <c r="AC4" s="13">
        <v>9</v>
      </c>
      <c r="AD4" s="13">
        <v>10</v>
      </c>
      <c r="AE4" s="13">
        <v>10</v>
      </c>
      <c r="AF4" s="13">
        <v>11</v>
      </c>
      <c r="AG4" s="13">
        <v>12</v>
      </c>
      <c r="AH4" s="13">
        <v>12</v>
      </c>
      <c r="AI4" s="13">
        <v>13</v>
      </c>
      <c r="AJ4" s="13">
        <v>14</v>
      </c>
      <c r="AK4" s="13">
        <v>16</v>
      </c>
      <c r="AL4" s="13">
        <v>16</v>
      </c>
      <c r="AM4" s="13">
        <v>17</v>
      </c>
      <c r="AN4" s="13">
        <v>18</v>
      </c>
      <c r="AO4" s="13">
        <v>20</v>
      </c>
      <c r="AP4" s="13">
        <v>20</v>
      </c>
      <c r="AQ4" s="13">
        <v>20</v>
      </c>
      <c r="AR4" s="13">
        <v>21</v>
      </c>
      <c r="AS4" s="13">
        <v>22</v>
      </c>
      <c r="AT4" s="13">
        <v>23</v>
      </c>
      <c r="AU4" s="13">
        <v>23</v>
      </c>
      <c r="AV4" s="13">
        <v>23</v>
      </c>
      <c r="AW4" s="13">
        <v>23</v>
      </c>
      <c r="AX4" s="13">
        <v>24</v>
      </c>
      <c r="AY4" s="13">
        <v>25</v>
      </c>
      <c r="AZ4" s="13">
        <v>25</v>
      </c>
      <c r="BA4" s="13">
        <v>25</v>
      </c>
      <c r="BB4" s="13">
        <v>25</v>
      </c>
      <c r="BC4" s="13">
        <v>26</v>
      </c>
      <c r="BD4" s="13">
        <v>27</v>
      </c>
      <c r="BE4" s="13">
        <v>27</v>
      </c>
      <c r="BF4" s="13">
        <v>27</v>
      </c>
      <c r="BG4" s="13">
        <v>27</v>
      </c>
      <c r="BH4" s="13">
        <v>28</v>
      </c>
      <c r="BI4" s="13">
        <v>29</v>
      </c>
      <c r="BJ4" s="13">
        <v>29</v>
      </c>
      <c r="BK4" s="13">
        <v>29</v>
      </c>
      <c r="BL4" s="13">
        <v>29</v>
      </c>
      <c r="BM4" s="13">
        <v>30</v>
      </c>
      <c r="BN4" s="13">
        <v>31</v>
      </c>
      <c r="BO4" s="13">
        <v>32</v>
      </c>
      <c r="BP4" s="13">
        <v>33</v>
      </c>
      <c r="BQ4" s="13">
        <v>34</v>
      </c>
      <c r="BR4" s="13">
        <v>35</v>
      </c>
      <c r="BS4" s="13">
        <v>36</v>
      </c>
      <c r="BT4" s="13">
        <v>37</v>
      </c>
      <c r="BU4" s="13">
        <v>38</v>
      </c>
      <c r="BV4" s="13">
        <v>39</v>
      </c>
      <c r="BW4" s="13">
        <v>40</v>
      </c>
      <c r="BX4" s="13">
        <v>41</v>
      </c>
      <c r="BY4" s="13">
        <v>42</v>
      </c>
      <c r="BZ4" s="13">
        <v>43</v>
      </c>
      <c r="CA4" s="13">
        <v>44</v>
      </c>
      <c r="CB4" s="13">
        <v>45</v>
      </c>
      <c r="CC4" s="13">
        <v>46</v>
      </c>
      <c r="CD4" s="13">
        <v>47</v>
      </c>
      <c r="CE4" s="13">
        <v>48</v>
      </c>
      <c r="CF4" s="13">
        <v>49</v>
      </c>
      <c r="CG4" s="13">
        <v>50</v>
      </c>
      <c r="CH4" s="13">
        <v>51</v>
      </c>
      <c r="CI4" s="13">
        <v>52</v>
      </c>
      <c r="CJ4" s="13">
        <v>53</v>
      </c>
      <c r="CK4" s="13">
        <v>54</v>
      </c>
      <c r="CL4" s="13">
        <v>55</v>
      </c>
      <c r="CM4" s="13">
        <v>56</v>
      </c>
      <c r="CN4" s="13">
        <v>57</v>
      </c>
      <c r="CO4" s="13">
        <v>58</v>
      </c>
      <c r="CP4" s="13">
        <v>59</v>
      </c>
      <c r="CQ4" s="13">
        <v>60</v>
      </c>
      <c r="CR4" s="13">
        <v>61</v>
      </c>
      <c r="CS4" s="13">
        <v>62</v>
      </c>
      <c r="CT4" s="13">
        <v>63</v>
      </c>
      <c r="CU4" s="13">
        <v>64</v>
      </c>
      <c r="CV4" s="13">
        <v>65</v>
      </c>
      <c r="CW4" s="13">
        <v>66</v>
      </c>
      <c r="CX4" s="13">
        <v>67</v>
      </c>
      <c r="CY4" s="13">
        <v>68</v>
      </c>
      <c r="CZ4" s="13">
        <v>69</v>
      </c>
      <c r="DA4" s="13">
        <v>70</v>
      </c>
      <c r="DB4" s="13">
        <v>71</v>
      </c>
      <c r="DC4" s="13">
        <v>72</v>
      </c>
      <c r="DD4" s="13">
        <v>73</v>
      </c>
      <c r="DE4" s="13">
        <v>74</v>
      </c>
      <c r="DF4" s="13">
        <v>75</v>
      </c>
      <c r="DG4" s="13">
        <v>76</v>
      </c>
      <c r="DH4" s="13">
        <v>77</v>
      </c>
      <c r="DI4" s="13">
        <v>78</v>
      </c>
      <c r="DJ4" s="13">
        <v>79</v>
      </c>
      <c r="DK4" s="13">
        <v>80</v>
      </c>
      <c r="DL4" s="13">
        <v>81</v>
      </c>
      <c r="DM4" s="13">
        <v>82</v>
      </c>
      <c r="DN4" s="13">
        <v>83</v>
      </c>
      <c r="DO4" s="13">
        <v>84</v>
      </c>
      <c r="DP4" s="13">
        <v>85</v>
      </c>
      <c r="DQ4" s="13">
        <v>86</v>
      </c>
      <c r="DR4" s="13">
        <v>87</v>
      </c>
      <c r="DS4" s="13">
        <v>88</v>
      </c>
      <c r="DT4" s="13">
        <v>89</v>
      </c>
      <c r="DU4" s="13">
        <v>90</v>
      </c>
      <c r="DV4" s="13">
        <v>91</v>
      </c>
      <c r="DW4" s="13">
        <v>92</v>
      </c>
      <c r="DX4" s="13">
        <v>93</v>
      </c>
      <c r="DY4" s="13">
        <v>94</v>
      </c>
      <c r="DZ4" s="13">
        <v>95</v>
      </c>
      <c r="EA4" s="13">
        <v>96</v>
      </c>
      <c r="EB4" s="13">
        <v>97</v>
      </c>
      <c r="EC4" s="13">
        <v>98</v>
      </c>
      <c r="ED4" s="13">
        <v>98</v>
      </c>
      <c r="EE4" s="13">
        <v>98</v>
      </c>
      <c r="EF4" s="13">
        <v>98</v>
      </c>
      <c r="EG4" s="13">
        <v>98</v>
      </c>
      <c r="EH4" s="13">
        <v>98</v>
      </c>
      <c r="EI4" s="13">
        <v>98</v>
      </c>
      <c r="EJ4" s="13">
        <v>98</v>
      </c>
      <c r="EK4" s="13">
        <v>98</v>
      </c>
      <c r="EL4" s="13">
        <v>98</v>
      </c>
      <c r="EM4" s="13">
        <v>98</v>
      </c>
      <c r="EN4" s="13">
        <v>98</v>
      </c>
      <c r="EO4" s="13">
        <v>98</v>
      </c>
      <c r="EP4" s="13">
        <v>98</v>
      </c>
      <c r="EQ4" s="13">
        <v>98</v>
      </c>
      <c r="ER4" s="13">
        <v>98</v>
      </c>
      <c r="ES4" s="13">
        <v>98</v>
      </c>
      <c r="ET4" s="13">
        <v>98</v>
      </c>
      <c r="EU4" s="13">
        <v>98</v>
      </c>
      <c r="EV4" s="13">
        <v>98</v>
      </c>
      <c r="EW4" s="13">
        <v>98</v>
      </c>
      <c r="EX4" s="13">
        <v>98</v>
      </c>
      <c r="EY4" s="13">
        <v>98</v>
      </c>
      <c r="EZ4" s="13">
        <v>98</v>
      </c>
      <c r="FA4" s="13">
        <v>98</v>
      </c>
      <c r="FB4" s="13">
        <v>98</v>
      </c>
      <c r="FC4" s="13">
        <v>98</v>
      </c>
      <c r="FD4" s="13">
        <v>98</v>
      </c>
      <c r="FE4" s="13">
        <v>98</v>
      </c>
      <c r="FF4" s="13">
        <v>98</v>
      </c>
      <c r="FG4" s="13">
        <v>98</v>
      </c>
      <c r="FH4" s="13">
        <v>98</v>
      </c>
      <c r="FI4" s="13">
        <v>98</v>
      </c>
      <c r="FJ4" s="13">
        <v>98</v>
      </c>
      <c r="FK4" s="13">
        <v>98</v>
      </c>
      <c r="FL4" s="13">
        <v>98</v>
      </c>
      <c r="FM4" s="13">
        <v>98</v>
      </c>
      <c r="FN4" s="13">
        <v>98</v>
      </c>
      <c r="FO4" s="13">
        <v>98</v>
      </c>
      <c r="FP4" s="13">
        <v>98</v>
      </c>
      <c r="FQ4" s="13">
        <v>98</v>
      </c>
      <c r="FR4" s="13">
        <v>98</v>
      </c>
      <c r="FS4" s="13">
        <v>98</v>
      </c>
      <c r="FT4" s="13">
        <v>98</v>
      </c>
      <c r="FU4" s="13">
        <v>98</v>
      </c>
      <c r="FV4" s="13">
        <v>98</v>
      </c>
      <c r="FW4" s="13">
        <v>98</v>
      </c>
      <c r="FX4" s="13">
        <v>98</v>
      </c>
      <c r="FY4" s="13">
        <v>98</v>
      </c>
      <c r="FZ4" s="13">
        <v>98</v>
      </c>
      <c r="GA4" s="13">
        <v>98</v>
      </c>
      <c r="GB4" s="13">
        <v>98</v>
      </c>
      <c r="GC4" s="13">
        <v>98</v>
      </c>
      <c r="GD4" s="15"/>
      <c r="GE4" s="8"/>
      <c r="GF4" s="8"/>
      <c r="GG4" s="8"/>
      <c r="GH4" s="8"/>
      <c r="GI4" s="8"/>
      <c r="GJ4" s="8"/>
      <c r="GK4" s="8"/>
      <c r="GL4" s="8"/>
      <c r="GM4" s="9"/>
      <c r="GN4" s="9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10"/>
    </row>
    <row r="5" spans="1:229" x14ac:dyDescent="0.2">
      <c r="A5" s="2" t="str">
        <f>IF(ISNUMBER(GX9),"ERROR-2: Names "&amp;GX10&amp;" and "&amp;GY10&amp;" are too close in spelling","")</f>
        <v/>
      </c>
      <c r="R5" s="5" t="s">
        <v>7</v>
      </c>
      <c r="S5" s="2"/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67</v>
      </c>
      <c r="AP5" s="13">
        <v>67</v>
      </c>
      <c r="AQ5" s="13">
        <v>67</v>
      </c>
      <c r="AR5" s="13">
        <v>59</v>
      </c>
      <c r="AS5" s="13">
        <v>17</v>
      </c>
      <c r="AT5" s="13">
        <v>121</v>
      </c>
      <c r="AU5" s="13">
        <v>121</v>
      </c>
      <c r="AV5" s="13">
        <v>121</v>
      </c>
      <c r="AW5" s="13">
        <v>121</v>
      </c>
      <c r="AX5" s="13">
        <v>103</v>
      </c>
      <c r="AY5" s="13">
        <v>16</v>
      </c>
      <c r="AZ5" s="13">
        <v>16</v>
      </c>
      <c r="BA5" s="13">
        <v>16</v>
      </c>
      <c r="BB5" s="13">
        <v>16</v>
      </c>
      <c r="BC5" s="13">
        <v>60</v>
      </c>
      <c r="BD5" s="13">
        <v>77</v>
      </c>
      <c r="BE5" s="13">
        <v>77</v>
      </c>
      <c r="BF5" s="13">
        <v>77</v>
      </c>
      <c r="BG5" s="13">
        <v>77</v>
      </c>
      <c r="BH5" s="13">
        <v>8</v>
      </c>
      <c r="BI5" s="13">
        <v>84</v>
      </c>
      <c r="BJ5" s="13">
        <v>84</v>
      </c>
      <c r="BK5" s="13">
        <v>84</v>
      </c>
      <c r="BL5" s="13">
        <v>84</v>
      </c>
      <c r="BM5" s="13">
        <v>90</v>
      </c>
      <c r="BN5" s="13">
        <v>36</v>
      </c>
      <c r="BO5" s="13">
        <v>73</v>
      </c>
      <c r="BP5" s="13">
        <v>23</v>
      </c>
      <c r="BQ5" s="13">
        <v>81</v>
      </c>
      <c r="BR5" s="13">
        <v>51</v>
      </c>
      <c r="BS5" s="13">
        <v>0</v>
      </c>
      <c r="BT5" s="13">
        <v>7</v>
      </c>
      <c r="BU5" s="13">
        <v>49</v>
      </c>
      <c r="BV5" s="13">
        <v>83</v>
      </c>
      <c r="BW5" s="13">
        <v>72</v>
      </c>
      <c r="BX5" s="13">
        <v>58</v>
      </c>
      <c r="BY5" s="13">
        <v>12</v>
      </c>
      <c r="BZ5" s="13">
        <v>111</v>
      </c>
      <c r="CA5" s="13">
        <v>0</v>
      </c>
      <c r="CB5" s="13">
        <v>28</v>
      </c>
      <c r="CC5" s="13">
        <v>95</v>
      </c>
      <c r="CD5" s="13">
        <v>57</v>
      </c>
      <c r="CE5" s="13">
        <v>21</v>
      </c>
      <c r="CF5" s="13">
        <v>108</v>
      </c>
      <c r="CG5" s="13">
        <v>118</v>
      </c>
      <c r="CH5" s="13">
        <v>40</v>
      </c>
      <c r="CI5" s="13">
        <v>5</v>
      </c>
      <c r="CJ5" s="13">
        <v>0</v>
      </c>
      <c r="CK5" s="13">
        <v>76</v>
      </c>
      <c r="CL5" s="13">
        <v>25</v>
      </c>
      <c r="CM5" s="13">
        <v>14</v>
      </c>
      <c r="CN5" s="13">
        <v>78</v>
      </c>
      <c r="CO5" s="13">
        <v>86</v>
      </c>
      <c r="CP5" s="13">
        <v>52</v>
      </c>
      <c r="CQ5" s="13">
        <v>107</v>
      </c>
      <c r="CR5" s="13">
        <v>0</v>
      </c>
      <c r="CS5" s="13">
        <v>35</v>
      </c>
      <c r="CT5" s="13">
        <v>0</v>
      </c>
      <c r="CU5" s="13">
        <v>66</v>
      </c>
      <c r="CV5" s="13">
        <v>87</v>
      </c>
      <c r="CW5" s="13">
        <v>64</v>
      </c>
      <c r="CX5" s="13">
        <v>2</v>
      </c>
      <c r="CY5" s="13">
        <v>112</v>
      </c>
      <c r="CZ5" s="13">
        <v>120</v>
      </c>
      <c r="DA5" s="13">
        <v>33</v>
      </c>
      <c r="DB5" s="13">
        <v>0</v>
      </c>
      <c r="DC5" s="13">
        <v>100</v>
      </c>
      <c r="DD5" s="13">
        <v>117</v>
      </c>
      <c r="DE5" s="13">
        <v>63</v>
      </c>
      <c r="DF5" s="13">
        <v>1</v>
      </c>
      <c r="DG5" s="13">
        <v>102</v>
      </c>
      <c r="DH5" s="13">
        <v>38</v>
      </c>
      <c r="DI5" s="13">
        <v>19</v>
      </c>
      <c r="DJ5" s="13">
        <v>0</v>
      </c>
      <c r="DK5" s="13">
        <v>50</v>
      </c>
      <c r="DL5" s="13">
        <v>0</v>
      </c>
      <c r="DM5" s="13">
        <v>123</v>
      </c>
      <c r="DN5" s="13">
        <v>47</v>
      </c>
      <c r="DO5" s="13">
        <v>0</v>
      </c>
      <c r="DP5" s="13">
        <v>0</v>
      </c>
      <c r="DQ5" s="13">
        <v>0</v>
      </c>
      <c r="DR5" s="13">
        <v>0</v>
      </c>
      <c r="DS5" s="13">
        <v>93</v>
      </c>
      <c r="DT5" s="13">
        <v>26</v>
      </c>
      <c r="DU5" s="13">
        <v>115</v>
      </c>
      <c r="DV5" s="13">
        <v>43</v>
      </c>
      <c r="DW5" s="13">
        <v>85</v>
      </c>
      <c r="DX5" s="13">
        <v>101</v>
      </c>
      <c r="DY5" s="13">
        <v>0</v>
      </c>
      <c r="DZ5" s="13">
        <v>0</v>
      </c>
      <c r="EA5" s="13">
        <v>68</v>
      </c>
      <c r="EB5" s="13">
        <v>0</v>
      </c>
      <c r="EC5" s="13">
        <v>0</v>
      </c>
      <c r="ED5" s="13">
        <v>0</v>
      </c>
      <c r="EE5" s="13">
        <v>0</v>
      </c>
      <c r="EF5" s="13">
        <v>0</v>
      </c>
      <c r="EG5" s="13">
        <v>0</v>
      </c>
      <c r="EH5" s="13">
        <v>0</v>
      </c>
      <c r="EI5" s="13">
        <v>0</v>
      </c>
      <c r="EJ5" s="13">
        <v>0</v>
      </c>
      <c r="EK5" s="13">
        <v>0</v>
      </c>
      <c r="EL5" s="13">
        <v>0</v>
      </c>
      <c r="EM5" s="13">
        <v>0</v>
      </c>
      <c r="EN5" s="13">
        <v>0</v>
      </c>
      <c r="EO5" s="13">
        <v>0</v>
      </c>
      <c r="EP5" s="13">
        <v>0</v>
      </c>
      <c r="EQ5" s="13">
        <v>0</v>
      </c>
      <c r="ER5" s="13">
        <v>0</v>
      </c>
      <c r="ES5" s="13">
        <v>0</v>
      </c>
      <c r="ET5" s="13">
        <v>0</v>
      </c>
      <c r="EU5" s="13">
        <v>0</v>
      </c>
      <c r="EV5" s="13">
        <v>0</v>
      </c>
      <c r="EW5" s="13">
        <v>0</v>
      </c>
      <c r="EX5" s="13">
        <v>0</v>
      </c>
      <c r="EY5" s="13">
        <v>0</v>
      </c>
      <c r="EZ5" s="13">
        <v>0</v>
      </c>
      <c r="FA5" s="13">
        <v>0</v>
      </c>
      <c r="FB5" s="13">
        <v>0</v>
      </c>
      <c r="FC5" s="13">
        <v>0</v>
      </c>
      <c r="FD5" s="13">
        <v>0</v>
      </c>
      <c r="FE5" s="13">
        <v>0</v>
      </c>
      <c r="FF5" s="13">
        <v>0</v>
      </c>
      <c r="FG5" s="13">
        <v>0</v>
      </c>
      <c r="FH5" s="13">
        <v>0</v>
      </c>
      <c r="FI5" s="13">
        <v>0</v>
      </c>
      <c r="FJ5" s="13">
        <v>0</v>
      </c>
      <c r="FK5" s="13">
        <v>0</v>
      </c>
      <c r="FL5" s="13">
        <v>0</v>
      </c>
      <c r="FM5" s="13">
        <v>0</v>
      </c>
      <c r="FN5" s="13">
        <v>0</v>
      </c>
      <c r="FO5" s="13">
        <v>0</v>
      </c>
      <c r="FP5" s="13">
        <v>0</v>
      </c>
      <c r="FQ5" s="13">
        <v>0</v>
      </c>
      <c r="FR5" s="13">
        <v>0</v>
      </c>
      <c r="FS5" s="13">
        <v>0</v>
      </c>
      <c r="FT5" s="13">
        <v>0</v>
      </c>
      <c r="FU5" s="13">
        <v>0</v>
      </c>
      <c r="FV5" s="13">
        <v>0</v>
      </c>
      <c r="FW5" s="13">
        <v>0</v>
      </c>
      <c r="FX5" s="13">
        <v>0</v>
      </c>
      <c r="FY5" s="13">
        <v>0</v>
      </c>
      <c r="FZ5" s="13">
        <v>0</v>
      </c>
      <c r="GA5" s="13">
        <v>0</v>
      </c>
      <c r="GB5" s="13">
        <v>0</v>
      </c>
      <c r="GC5" s="13">
        <v>0</v>
      </c>
      <c r="GD5" s="15" t="s">
        <v>8</v>
      </c>
      <c r="GE5" s="8"/>
      <c r="GF5" s="8"/>
      <c r="GG5" s="8"/>
      <c r="GH5" s="8"/>
      <c r="GI5" s="8"/>
      <c r="GJ5" s="8"/>
      <c r="GK5" s="8"/>
      <c r="GL5" s="8"/>
      <c r="GM5" s="9"/>
      <c r="GN5" s="9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10"/>
    </row>
    <row r="6" spans="1:229" x14ac:dyDescent="0.2">
      <c r="A6" s="2" t="str">
        <f>IF(T168&gt;212,"ERROR: There are more than 200 Entries lines","")</f>
        <v/>
      </c>
      <c r="R6" s="5" t="s">
        <v>9</v>
      </c>
      <c r="S6" s="2"/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99</v>
      </c>
      <c r="AP6" s="13">
        <v>99</v>
      </c>
      <c r="AQ6" s="13">
        <v>99</v>
      </c>
      <c r="AR6" s="13">
        <v>61</v>
      </c>
      <c r="AS6" s="13">
        <v>9</v>
      </c>
      <c r="AT6" s="13">
        <v>109</v>
      </c>
      <c r="AU6" s="13">
        <v>109</v>
      </c>
      <c r="AV6" s="13">
        <v>109</v>
      </c>
      <c r="AW6" s="13">
        <v>109</v>
      </c>
      <c r="AX6" s="13">
        <v>31</v>
      </c>
      <c r="AY6" s="13">
        <v>18</v>
      </c>
      <c r="AZ6" s="13">
        <v>18</v>
      </c>
      <c r="BA6" s="13">
        <v>18</v>
      </c>
      <c r="BB6" s="13">
        <v>18</v>
      </c>
      <c r="BC6" s="13">
        <v>62</v>
      </c>
      <c r="BD6" s="13">
        <v>70</v>
      </c>
      <c r="BE6" s="13">
        <v>70</v>
      </c>
      <c r="BF6" s="13">
        <v>70</v>
      </c>
      <c r="BG6" s="13">
        <v>70</v>
      </c>
      <c r="BH6" s="13">
        <v>4</v>
      </c>
      <c r="BI6" s="13">
        <v>94</v>
      </c>
      <c r="BJ6" s="13">
        <v>94</v>
      </c>
      <c r="BK6" s="13">
        <v>94</v>
      </c>
      <c r="BL6" s="13">
        <v>94</v>
      </c>
      <c r="BM6" s="13">
        <v>30</v>
      </c>
      <c r="BN6" s="13">
        <v>15</v>
      </c>
      <c r="BO6" s="13">
        <v>110</v>
      </c>
      <c r="BP6" s="13">
        <v>88</v>
      </c>
      <c r="BQ6" s="13">
        <v>55</v>
      </c>
      <c r="BR6" s="13">
        <v>71</v>
      </c>
      <c r="BS6" s="13">
        <v>42</v>
      </c>
      <c r="BT6" s="13">
        <v>0</v>
      </c>
      <c r="BU6" s="13">
        <v>91</v>
      </c>
      <c r="BV6" s="13">
        <v>96</v>
      </c>
      <c r="BW6" s="13">
        <v>6</v>
      </c>
      <c r="BX6" s="13">
        <v>56</v>
      </c>
      <c r="BY6" s="13">
        <v>41</v>
      </c>
      <c r="BZ6" s="13">
        <v>122</v>
      </c>
      <c r="CA6" s="13">
        <v>22</v>
      </c>
      <c r="CB6" s="13">
        <v>0</v>
      </c>
      <c r="CC6" s="13">
        <v>79</v>
      </c>
      <c r="CD6" s="13">
        <v>44</v>
      </c>
      <c r="CE6" s="13">
        <v>11</v>
      </c>
      <c r="CF6" s="13">
        <v>97</v>
      </c>
      <c r="CG6" s="13">
        <v>92</v>
      </c>
      <c r="CH6" s="13">
        <v>53</v>
      </c>
      <c r="CI6" s="13">
        <v>34</v>
      </c>
      <c r="CJ6" s="13">
        <v>82</v>
      </c>
      <c r="CK6" s="13">
        <v>0</v>
      </c>
      <c r="CL6" s="13">
        <v>45</v>
      </c>
      <c r="CM6" s="13">
        <v>20</v>
      </c>
      <c r="CN6" s="13">
        <v>98</v>
      </c>
      <c r="CO6" s="13">
        <v>0</v>
      </c>
      <c r="CP6" s="13">
        <v>0</v>
      </c>
      <c r="CQ6" s="13">
        <v>0</v>
      </c>
      <c r="CR6" s="13">
        <v>39</v>
      </c>
      <c r="CS6" s="13">
        <v>0</v>
      </c>
      <c r="CT6" s="13">
        <v>106</v>
      </c>
      <c r="CU6" s="13">
        <v>0</v>
      </c>
      <c r="CV6" s="13">
        <v>48</v>
      </c>
      <c r="CW6" s="13">
        <v>9.5</v>
      </c>
      <c r="CX6" s="13">
        <v>65</v>
      </c>
      <c r="CY6" s="13">
        <v>113</v>
      </c>
      <c r="CZ6" s="13">
        <v>37</v>
      </c>
      <c r="DA6" s="13">
        <v>74</v>
      </c>
      <c r="DB6" s="13">
        <v>105</v>
      </c>
      <c r="DC6" s="13">
        <v>0</v>
      </c>
      <c r="DD6" s="13">
        <v>114</v>
      </c>
      <c r="DE6" s="13">
        <v>104</v>
      </c>
      <c r="DF6" s="13">
        <v>3</v>
      </c>
      <c r="DG6" s="13">
        <v>0</v>
      </c>
      <c r="DH6" s="13">
        <v>0</v>
      </c>
      <c r="DI6" s="13">
        <v>0</v>
      </c>
      <c r="DJ6" s="13">
        <v>13</v>
      </c>
      <c r="DK6" s="13">
        <v>0</v>
      </c>
      <c r="DL6" s="13">
        <v>119</v>
      </c>
      <c r="DM6" s="13">
        <v>0</v>
      </c>
      <c r="DN6" s="13">
        <v>24</v>
      </c>
      <c r="DO6" s="13">
        <v>29</v>
      </c>
      <c r="DP6" s="13">
        <v>54</v>
      </c>
      <c r="DQ6" s="13">
        <v>75</v>
      </c>
      <c r="DR6" s="13">
        <v>89</v>
      </c>
      <c r="DS6" s="13">
        <v>0</v>
      </c>
      <c r="DT6" s="13">
        <v>27</v>
      </c>
      <c r="DU6" s="13">
        <v>116</v>
      </c>
      <c r="DV6" s="13">
        <v>43</v>
      </c>
      <c r="DW6" s="13">
        <v>85</v>
      </c>
      <c r="DX6" s="13">
        <v>101</v>
      </c>
      <c r="DY6" s="13">
        <v>0</v>
      </c>
      <c r="DZ6" s="13">
        <v>80</v>
      </c>
      <c r="EA6" s="13">
        <v>0</v>
      </c>
      <c r="EB6" s="13">
        <v>0</v>
      </c>
      <c r="EC6" s="13">
        <v>0</v>
      </c>
      <c r="ED6" s="13">
        <v>0</v>
      </c>
      <c r="EE6" s="13">
        <v>0</v>
      </c>
      <c r="EF6" s="13">
        <v>0</v>
      </c>
      <c r="EG6" s="13">
        <v>0</v>
      </c>
      <c r="EH6" s="13">
        <v>0</v>
      </c>
      <c r="EI6" s="13">
        <v>0</v>
      </c>
      <c r="EJ6" s="13">
        <v>0</v>
      </c>
      <c r="EK6" s="13">
        <v>0</v>
      </c>
      <c r="EL6" s="13">
        <v>0</v>
      </c>
      <c r="EM6" s="13">
        <v>0</v>
      </c>
      <c r="EN6" s="13">
        <v>0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0</v>
      </c>
      <c r="EU6" s="13">
        <v>0</v>
      </c>
      <c r="EV6" s="13">
        <v>0</v>
      </c>
      <c r="EW6" s="13">
        <v>0</v>
      </c>
      <c r="EX6" s="13">
        <v>0</v>
      </c>
      <c r="EY6" s="13">
        <v>0</v>
      </c>
      <c r="EZ6" s="13">
        <v>0</v>
      </c>
      <c r="FA6" s="13">
        <v>0</v>
      </c>
      <c r="FB6" s="13">
        <v>0</v>
      </c>
      <c r="FC6" s="13">
        <v>0</v>
      </c>
      <c r="FD6" s="13">
        <v>0</v>
      </c>
      <c r="FE6" s="13">
        <v>0</v>
      </c>
      <c r="FF6" s="13">
        <v>0</v>
      </c>
      <c r="FG6" s="13">
        <v>0</v>
      </c>
      <c r="FH6" s="13">
        <v>0</v>
      </c>
      <c r="FI6" s="13">
        <v>0</v>
      </c>
      <c r="FJ6" s="13">
        <v>0</v>
      </c>
      <c r="FK6" s="13">
        <v>0</v>
      </c>
      <c r="FL6" s="13">
        <v>0</v>
      </c>
      <c r="FM6" s="13">
        <v>0</v>
      </c>
      <c r="FN6" s="13">
        <v>0</v>
      </c>
      <c r="FO6" s="13">
        <v>0</v>
      </c>
      <c r="FP6" s="13">
        <v>0</v>
      </c>
      <c r="FQ6" s="13">
        <v>0</v>
      </c>
      <c r="FR6" s="13">
        <v>0</v>
      </c>
      <c r="FS6" s="13">
        <v>0</v>
      </c>
      <c r="FT6" s="13">
        <v>0</v>
      </c>
      <c r="FU6" s="13">
        <v>0</v>
      </c>
      <c r="FV6" s="13">
        <v>0</v>
      </c>
      <c r="FW6" s="13">
        <v>0</v>
      </c>
      <c r="FX6" s="13">
        <v>0</v>
      </c>
      <c r="FY6" s="13">
        <v>0</v>
      </c>
      <c r="FZ6" s="13">
        <v>0</v>
      </c>
      <c r="GA6" s="13">
        <v>0</v>
      </c>
      <c r="GB6" s="13">
        <v>0</v>
      </c>
      <c r="GC6" s="13">
        <v>0</v>
      </c>
      <c r="GD6" s="15" t="s">
        <v>10</v>
      </c>
      <c r="GE6" s="8"/>
      <c r="GF6" s="8"/>
      <c r="GG6" s="8"/>
      <c r="GH6" s="8"/>
      <c r="GI6" s="8"/>
      <c r="GJ6" s="8"/>
      <c r="GK6" s="8"/>
      <c r="GL6" s="8"/>
      <c r="GM6" s="9"/>
      <c r="GN6" s="9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10"/>
    </row>
    <row r="7" spans="1:229" x14ac:dyDescent="0.2">
      <c r="A7" s="2" t="str">
        <f>IF(HA8&gt;0,"ERROR-4A: Athlete name in row "&amp;HA8&amp;" is only 1 word",IF(HB8&gt;0,"ERROR-4B: Athlete name in row "&amp;HB8&amp;" has 3 words in the name",""))</f>
        <v/>
      </c>
      <c r="R7" s="5" t="s">
        <v>11</v>
      </c>
      <c r="S7" s="2"/>
      <c r="U7" s="16" t="str">
        <f>IF(LEN(U11)&gt;0,TRIM(LEFT(U11,FIND(" ",U11)-1)),"Blank")</f>
        <v>U10</v>
      </c>
      <c r="V7" s="16" t="str">
        <f t="shared" ref="V7:CV7" si="10">IF(LEN(V11)&gt;0,TRIM(LEFT(V11,FIND(" ",V11)-1)),"Blank")</f>
        <v>U10</v>
      </c>
      <c r="W7" s="16" t="str">
        <f t="shared" si="10"/>
        <v>U10</v>
      </c>
      <c r="X7" s="16" t="str">
        <f t="shared" si="10"/>
        <v>U10</v>
      </c>
      <c r="Y7" s="16" t="str">
        <f t="shared" si="10"/>
        <v>U12</v>
      </c>
      <c r="Z7" s="16" t="str">
        <f t="shared" si="10"/>
        <v>U12</v>
      </c>
      <c r="AA7" s="16" t="str">
        <f t="shared" si="10"/>
        <v>U12</v>
      </c>
      <c r="AB7" s="16" t="str">
        <f t="shared" si="10"/>
        <v>U12</v>
      </c>
      <c r="AC7" s="16" t="str">
        <f t="shared" si="10"/>
        <v>U12</v>
      </c>
      <c r="AD7" s="16" t="str">
        <f t="shared" si="10"/>
        <v>U12</v>
      </c>
      <c r="AE7" s="16" t="str">
        <f t="shared" si="10"/>
        <v>U12</v>
      </c>
      <c r="AF7" s="16" t="str">
        <f t="shared" si="10"/>
        <v>U12</v>
      </c>
      <c r="AG7" s="16" t="str">
        <f t="shared" si="10"/>
        <v>U12</v>
      </c>
      <c r="AH7" s="16" t="str">
        <f t="shared" si="10"/>
        <v>U14</v>
      </c>
      <c r="AI7" s="16" t="str">
        <f t="shared" si="10"/>
        <v>U14</v>
      </c>
      <c r="AJ7" s="16" t="str">
        <f t="shared" si="10"/>
        <v>U14</v>
      </c>
      <c r="AK7" s="16" t="str">
        <f t="shared" si="10"/>
        <v>U14</v>
      </c>
      <c r="AL7" s="16" t="str">
        <f t="shared" si="10"/>
        <v>U14</v>
      </c>
      <c r="AM7" s="16" t="str">
        <f t="shared" si="10"/>
        <v>U14</v>
      </c>
      <c r="AN7" s="16" t="str">
        <f t="shared" si="10"/>
        <v>U14</v>
      </c>
      <c r="AO7" s="16" t="str">
        <f t="shared" si="10"/>
        <v>U14</v>
      </c>
      <c r="AP7" s="16" t="str">
        <f t="shared" si="10"/>
        <v>U14</v>
      </c>
      <c r="AQ7" s="16" t="str">
        <f t="shared" si="10"/>
        <v>U14</v>
      </c>
      <c r="AR7" s="16" t="str">
        <f t="shared" si="10"/>
        <v>U14</v>
      </c>
      <c r="AS7" s="16" t="str">
        <f t="shared" si="10"/>
        <v>U16</v>
      </c>
      <c r="AT7" s="16" t="str">
        <f t="shared" si="10"/>
        <v>U16</v>
      </c>
      <c r="AU7" s="16" t="str">
        <f t="shared" si="10"/>
        <v>U16</v>
      </c>
      <c r="AV7" s="16" t="str">
        <f t="shared" si="10"/>
        <v>U16</v>
      </c>
      <c r="AW7" s="16" t="str">
        <f t="shared" si="10"/>
        <v>U16</v>
      </c>
      <c r="AX7" s="16" t="str">
        <f t="shared" si="10"/>
        <v>U16</v>
      </c>
      <c r="AY7" s="16" t="str">
        <f t="shared" si="10"/>
        <v>U16</v>
      </c>
      <c r="AZ7" s="16" t="str">
        <f t="shared" si="10"/>
        <v>U16</v>
      </c>
      <c r="BA7" s="16" t="str">
        <f t="shared" si="10"/>
        <v>U16</v>
      </c>
      <c r="BB7" s="16" t="str">
        <f t="shared" si="10"/>
        <v>U16</v>
      </c>
      <c r="BC7" s="16" t="str">
        <f t="shared" si="10"/>
        <v>U16</v>
      </c>
      <c r="BD7" s="16" t="str">
        <f t="shared" si="10"/>
        <v>U16</v>
      </c>
      <c r="BE7" s="16" t="str">
        <f t="shared" si="10"/>
        <v>U16</v>
      </c>
      <c r="BF7" s="16" t="str">
        <f t="shared" si="10"/>
        <v>U16</v>
      </c>
      <c r="BG7" s="16" t="str">
        <f t="shared" si="10"/>
        <v>U16</v>
      </c>
      <c r="BH7" s="16" t="str">
        <f t="shared" si="10"/>
        <v>U16</v>
      </c>
      <c r="BI7" s="16" t="str">
        <f t="shared" si="10"/>
        <v>U16</v>
      </c>
      <c r="BJ7" s="16" t="str">
        <f t="shared" si="10"/>
        <v>U16</v>
      </c>
      <c r="BK7" s="16" t="str">
        <f t="shared" si="10"/>
        <v>U16</v>
      </c>
      <c r="BL7" s="16" t="str">
        <f t="shared" si="10"/>
        <v>U16</v>
      </c>
      <c r="BM7" s="16" t="str">
        <f t="shared" si="10"/>
        <v>U18</v>
      </c>
      <c r="BN7" s="16" t="str">
        <f t="shared" si="10"/>
        <v>U18</v>
      </c>
      <c r="BO7" s="16" t="str">
        <f t="shared" si="10"/>
        <v>U18</v>
      </c>
      <c r="BP7" s="16" t="str">
        <f t="shared" si="10"/>
        <v>U18</v>
      </c>
      <c r="BQ7" s="16" t="str">
        <f t="shared" si="10"/>
        <v>U18</v>
      </c>
      <c r="BR7" s="16" t="str">
        <f t="shared" si="10"/>
        <v>U18</v>
      </c>
      <c r="BS7" s="16" t="str">
        <f t="shared" si="10"/>
        <v>U18</v>
      </c>
      <c r="BT7" s="16" t="str">
        <f t="shared" si="10"/>
        <v>U18</v>
      </c>
      <c r="BU7" s="16" t="str">
        <f t="shared" si="10"/>
        <v>U18</v>
      </c>
      <c r="BV7" s="16" t="str">
        <f t="shared" si="10"/>
        <v>U18</v>
      </c>
      <c r="BW7" s="16" t="str">
        <f t="shared" si="10"/>
        <v>U18</v>
      </c>
      <c r="BX7" s="16" t="str">
        <f t="shared" si="10"/>
        <v>U18</v>
      </c>
      <c r="BY7" s="16" t="str">
        <f t="shared" si="10"/>
        <v>U18</v>
      </c>
      <c r="BZ7" s="16" t="str">
        <f t="shared" si="10"/>
        <v>U18</v>
      </c>
      <c r="CA7" s="16" t="str">
        <f t="shared" si="10"/>
        <v>U18</v>
      </c>
      <c r="CB7" s="16" t="str">
        <f t="shared" si="10"/>
        <v>U18</v>
      </c>
      <c r="CC7" s="16" t="str">
        <f t="shared" si="10"/>
        <v>U18</v>
      </c>
      <c r="CD7" s="16" t="str">
        <f t="shared" si="10"/>
        <v>U18</v>
      </c>
      <c r="CE7" s="16" t="str">
        <f t="shared" si="10"/>
        <v>U18</v>
      </c>
      <c r="CF7" s="16" t="str">
        <f t="shared" si="10"/>
        <v>U18</v>
      </c>
      <c r="CG7" s="16" t="str">
        <f t="shared" si="10"/>
        <v>U18</v>
      </c>
      <c r="CH7" s="16" t="str">
        <f t="shared" si="10"/>
        <v>U18</v>
      </c>
      <c r="CI7" s="16" t="str">
        <f t="shared" si="10"/>
        <v>U18</v>
      </c>
      <c r="CJ7" s="16" t="str">
        <f t="shared" si="10"/>
        <v>Open</v>
      </c>
      <c r="CK7" s="16" t="str">
        <f t="shared" si="10"/>
        <v>Open</v>
      </c>
      <c r="CL7" s="16" t="str">
        <f t="shared" si="10"/>
        <v>Open</v>
      </c>
      <c r="CM7" s="16" t="str">
        <f t="shared" si="10"/>
        <v>Open</v>
      </c>
      <c r="CN7" s="16" t="str">
        <f t="shared" si="10"/>
        <v>Open</v>
      </c>
      <c r="CO7" s="16" t="str">
        <f t="shared" si="10"/>
        <v>Open</v>
      </c>
      <c r="CP7" s="16" t="str">
        <f t="shared" si="10"/>
        <v>Open</v>
      </c>
      <c r="CQ7" s="16" t="str">
        <f t="shared" si="10"/>
        <v>Open</v>
      </c>
      <c r="CR7" s="16" t="str">
        <f t="shared" si="10"/>
        <v>Open</v>
      </c>
      <c r="CS7" s="16" t="str">
        <f t="shared" si="10"/>
        <v>Open</v>
      </c>
      <c r="CT7" s="16" t="str">
        <f t="shared" si="10"/>
        <v>Open</v>
      </c>
      <c r="CU7" s="16" t="str">
        <f t="shared" si="10"/>
        <v>Open</v>
      </c>
      <c r="CV7" s="16" t="str">
        <f t="shared" si="10"/>
        <v>Open</v>
      </c>
      <c r="CW7" s="16" t="str">
        <f t="shared" ref="CW7:FH7" si="11">IF(LEN(CW11)&gt;0,TRIM(LEFT(CW11,FIND(" ",CW11)-1)),"Blank")</f>
        <v>Open</v>
      </c>
      <c r="CX7" s="16" t="str">
        <f t="shared" si="11"/>
        <v>Open</v>
      </c>
      <c r="CY7" s="16" t="str">
        <f t="shared" si="11"/>
        <v>Open</v>
      </c>
      <c r="CZ7" s="16" t="str">
        <f t="shared" si="11"/>
        <v>Open</v>
      </c>
      <c r="DA7" s="16" t="str">
        <f t="shared" si="11"/>
        <v>Open</v>
      </c>
      <c r="DB7" s="16" t="str">
        <f t="shared" si="11"/>
        <v>Open</v>
      </c>
      <c r="DC7" s="16" t="str">
        <f t="shared" si="11"/>
        <v>Blank</v>
      </c>
      <c r="DD7" s="16" t="str">
        <f t="shared" si="11"/>
        <v>Blank</v>
      </c>
      <c r="DE7" s="16" t="str">
        <f t="shared" si="11"/>
        <v>Blank</v>
      </c>
      <c r="DF7" s="16" t="str">
        <f t="shared" si="11"/>
        <v>Blank</v>
      </c>
      <c r="DG7" s="16" t="str">
        <f t="shared" si="11"/>
        <v>Blank</v>
      </c>
      <c r="DH7" s="16" t="str">
        <f t="shared" si="11"/>
        <v>Blank</v>
      </c>
      <c r="DI7" s="16" t="str">
        <f t="shared" si="11"/>
        <v>Blank</v>
      </c>
      <c r="DJ7" s="16" t="str">
        <f t="shared" si="11"/>
        <v>Blank</v>
      </c>
      <c r="DK7" s="16" t="str">
        <f t="shared" si="11"/>
        <v>Blank</v>
      </c>
      <c r="DL7" s="16" t="str">
        <f t="shared" si="11"/>
        <v>Blank</v>
      </c>
      <c r="DM7" s="16" t="str">
        <f t="shared" si="11"/>
        <v>Blank</v>
      </c>
      <c r="DN7" s="16" t="str">
        <f t="shared" si="11"/>
        <v>Blank</v>
      </c>
      <c r="DO7" s="16" t="str">
        <f t="shared" si="11"/>
        <v>Blank</v>
      </c>
      <c r="DP7" s="16" t="str">
        <f t="shared" si="11"/>
        <v>Blank</v>
      </c>
      <c r="DQ7" s="16" t="str">
        <f t="shared" si="11"/>
        <v>Blank</v>
      </c>
      <c r="DR7" s="16" t="str">
        <f t="shared" si="11"/>
        <v>Blank</v>
      </c>
      <c r="DS7" s="16" t="str">
        <f t="shared" si="11"/>
        <v>Blank</v>
      </c>
      <c r="DT7" s="16" t="str">
        <f t="shared" si="11"/>
        <v>Blank</v>
      </c>
      <c r="DU7" s="16" t="str">
        <f t="shared" si="11"/>
        <v>Blank</v>
      </c>
      <c r="DV7" s="16" t="str">
        <f t="shared" si="11"/>
        <v>Blank</v>
      </c>
      <c r="DW7" s="16" t="str">
        <f t="shared" si="11"/>
        <v>Blank</v>
      </c>
      <c r="DX7" s="16" t="str">
        <f t="shared" si="11"/>
        <v>Blank</v>
      </c>
      <c r="DY7" s="16" t="str">
        <f t="shared" si="11"/>
        <v>Blank</v>
      </c>
      <c r="DZ7" s="16" t="str">
        <f t="shared" si="11"/>
        <v>Blank</v>
      </c>
      <c r="EA7" s="16" t="str">
        <f t="shared" si="11"/>
        <v>Blank</v>
      </c>
      <c r="EB7" s="16" t="str">
        <f t="shared" si="11"/>
        <v>Blank</v>
      </c>
      <c r="EC7" s="16" t="str">
        <f t="shared" si="11"/>
        <v>Blank</v>
      </c>
      <c r="ED7" s="16" t="str">
        <f t="shared" si="11"/>
        <v>Blank</v>
      </c>
      <c r="EE7" s="16" t="str">
        <f t="shared" si="11"/>
        <v>Blank</v>
      </c>
      <c r="EF7" s="16" t="str">
        <f t="shared" si="11"/>
        <v>Blank</v>
      </c>
      <c r="EG7" s="16" t="str">
        <f t="shared" si="11"/>
        <v>Blank</v>
      </c>
      <c r="EH7" s="16" t="str">
        <f t="shared" si="11"/>
        <v>Blank</v>
      </c>
      <c r="EI7" s="16" t="str">
        <f t="shared" si="11"/>
        <v>Blank</v>
      </c>
      <c r="EJ7" s="16" t="str">
        <f t="shared" si="11"/>
        <v>Blank</v>
      </c>
      <c r="EK7" s="16" t="str">
        <f t="shared" si="11"/>
        <v>Blank</v>
      </c>
      <c r="EL7" s="16" t="str">
        <f t="shared" si="11"/>
        <v>Blank</v>
      </c>
      <c r="EM7" s="16" t="str">
        <f t="shared" si="11"/>
        <v>Blank</v>
      </c>
      <c r="EN7" s="16" t="str">
        <f t="shared" si="11"/>
        <v>Blank</v>
      </c>
      <c r="EO7" s="16" t="str">
        <f t="shared" si="11"/>
        <v>Blank</v>
      </c>
      <c r="EP7" s="16" t="str">
        <f t="shared" si="11"/>
        <v>Blank</v>
      </c>
      <c r="EQ7" s="16" t="str">
        <f t="shared" si="11"/>
        <v>Blank</v>
      </c>
      <c r="ER7" s="16" t="str">
        <f t="shared" si="11"/>
        <v>Blank</v>
      </c>
      <c r="ES7" s="16" t="str">
        <f t="shared" si="11"/>
        <v>Blank</v>
      </c>
      <c r="ET7" s="16" t="str">
        <f t="shared" si="11"/>
        <v>Blank</v>
      </c>
      <c r="EU7" s="16" t="str">
        <f t="shared" si="11"/>
        <v>Blank</v>
      </c>
      <c r="EV7" s="16" t="str">
        <f t="shared" si="11"/>
        <v>Blank</v>
      </c>
      <c r="EW7" s="16" t="str">
        <f t="shared" si="11"/>
        <v>Blank</v>
      </c>
      <c r="EX7" s="16" t="str">
        <f t="shared" si="11"/>
        <v>Blank</v>
      </c>
      <c r="EY7" s="16" t="str">
        <f t="shared" si="11"/>
        <v>Blank</v>
      </c>
      <c r="EZ7" s="16" t="str">
        <f t="shared" si="11"/>
        <v>Blank</v>
      </c>
      <c r="FA7" s="16" t="str">
        <f t="shared" si="11"/>
        <v>Blank</v>
      </c>
      <c r="FB7" s="16" t="str">
        <f t="shared" si="11"/>
        <v>Blank</v>
      </c>
      <c r="FC7" s="16" t="str">
        <f t="shared" si="11"/>
        <v>Blank</v>
      </c>
      <c r="FD7" s="16" t="str">
        <f t="shared" si="11"/>
        <v>Blank</v>
      </c>
      <c r="FE7" s="16" t="str">
        <f t="shared" si="11"/>
        <v>Blank</v>
      </c>
      <c r="FF7" s="16" t="str">
        <f t="shared" si="11"/>
        <v>Blank</v>
      </c>
      <c r="FG7" s="16" t="str">
        <f t="shared" si="11"/>
        <v>Blank</v>
      </c>
      <c r="FH7" s="16" t="str">
        <f t="shared" si="11"/>
        <v>Blank</v>
      </c>
      <c r="FI7" s="16" t="str">
        <f t="shared" ref="FI7:GC7" si="12">IF(LEN(FI11)&gt;0,TRIM(LEFT(FI11,FIND(" ",FI11)-1)),"Blank")</f>
        <v>Blank</v>
      </c>
      <c r="FJ7" s="16" t="str">
        <f t="shared" si="12"/>
        <v>Blank</v>
      </c>
      <c r="FK7" s="16" t="str">
        <f t="shared" si="12"/>
        <v>Blank</v>
      </c>
      <c r="FL7" s="16" t="str">
        <f t="shared" si="12"/>
        <v>Blank</v>
      </c>
      <c r="FM7" s="16" t="str">
        <f t="shared" si="12"/>
        <v>Blank</v>
      </c>
      <c r="FN7" s="16" t="str">
        <f t="shared" si="12"/>
        <v>Blank</v>
      </c>
      <c r="FO7" s="16" t="str">
        <f t="shared" si="12"/>
        <v>Blank</v>
      </c>
      <c r="FP7" s="16" t="str">
        <f t="shared" si="12"/>
        <v>Blank</v>
      </c>
      <c r="FQ7" s="16" t="str">
        <f t="shared" si="12"/>
        <v>Blank</v>
      </c>
      <c r="FR7" s="16" t="str">
        <f t="shared" si="12"/>
        <v>Blank</v>
      </c>
      <c r="FS7" s="16" t="str">
        <f t="shared" si="12"/>
        <v>Blank</v>
      </c>
      <c r="FT7" s="16" t="str">
        <f t="shared" si="12"/>
        <v>Blank</v>
      </c>
      <c r="FU7" s="16" t="str">
        <f t="shared" si="12"/>
        <v>Blank</v>
      </c>
      <c r="FV7" s="16" t="str">
        <f t="shared" si="12"/>
        <v>Blank</v>
      </c>
      <c r="FW7" s="16" t="str">
        <f t="shared" si="12"/>
        <v>Blank</v>
      </c>
      <c r="FX7" s="16" t="str">
        <f t="shared" si="12"/>
        <v>Blank</v>
      </c>
      <c r="FY7" s="16" t="str">
        <f t="shared" si="12"/>
        <v>Blank</v>
      </c>
      <c r="FZ7" s="16" t="str">
        <f t="shared" si="12"/>
        <v>Blank</v>
      </c>
      <c r="GA7" s="16" t="str">
        <f t="shared" si="12"/>
        <v>Blank</v>
      </c>
      <c r="GB7" s="16" t="str">
        <f t="shared" si="12"/>
        <v>Blank</v>
      </c>
      <c r="GC7" s="16" t="str">
        <f t="shared" si="12"/>
        <v>Blank</v>
      </c>
      <c r="GD7" s="15"/>
      <c r="GE7" s="8"/>
      <c r="GF7" s="8"/>
      <c r="GG7" s="8"/>
      <c r="GH7" s="8"/>
      <c r="GI7" s="8"/>
      <c r="GJ7" s="8"/>
      <c r="GK7" s="8"/>
      <c r="GL7" s="8"/>
      <c r="GM7" s="9"/>
      <c r="GN7" s="9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10"/>
      <c r="HI7" s="2">
        <f>COUNTIF(HI$12:HI$167,"=Not Registered")</f>
        <v>0</v>
      </c>
    </row>
    <row r="8" spans="1:229" x14ac:dyDescent="0.2">
      <c r="A8" s="3" t="str">
        <f>IF(S207&gt;0,"ERROR-5:  Event "&amp;INDEX(U206:GC206,MATCH(1,U207:GC207))&amp;" has consecutive blanks in it","")</f>
        <v/>
      </c>
      <c r="R8" s="5" t="s">
        <v>12</v>
      </c>
      <c r="S8" s="2"/>
      <c r="U8" s="13" t="str">
        <f>IF(FIND(" K",U11&amp;$GT11)&lt;50,"K","C")</f>
        <v>K</v>
      </c>
      <c r="V8" s="13" t="str">
        <f>IF(FIND(" K",V11&amp;$GT11)&lt;50,"K","C")</f>
        <v>K</v>
      </c>
      <c r="W8" s="13" t="str">
        <f>IF(FIND(" K",W11&amp;$GT11)&lt;50,"K","C")</f>
        <v>K</v>
      </c>
      <c r="X8" s="13" t="str">
        <f>IF(FIND(" K",X11&amp;$GT11)&lt;50,"K","C")</f>
        <v>K</v>
      </c>
      <c r="Y8" s="13" t="str">
        <f>IF(FIND(" K",Y11&amp;$GT11)&lt;50,"K","C")</f>
        <v>K</v>
      </c>
      <c r="Z8" s="13" t="str">
        <f>IF(FIND(" K",Z11&amp;$GT11)&lt;50,"K","C")</f>
        <v>K</v>
      </c>
      <c r="AA8" s="13" t="str">
        <f>IF(FIND(" K",AA11&amp;$GT11)&lt;50,"K","C")</f>
        <v>K</v>
      </c>
      <c r="AB8" s="13" t="str">
        <f>IF(FIND(" K",AB11&amp;$GT11)&lt;50,"K","C")</f>
        <v>K</v>
      </c>
      <c r="AC8" s="13" t="str">
        <f>IF(FIND(" K",AC11&amp;$GT11)&lt;50,"K","C")</f>
        <v>K</v>
      </c>
      <c r="AD8" s="13" t="str">
        <f>IF(FIND(" K",AD11&amp;$GT11)&lt;50,"K","C")</f>
        <v>C</v>
      </c>
      <c r="AE8" s="13" t="str">
        <f>IF(FIND(" K",AE11&amp;$GT11)&lt;50,"K","C")</f>
        <v>C</v>
      </c>
      <c r="AF8" s="13" t="str">
        <f>IF(FIND(" K",AF11&amp;$GT11)&lt;50,"K","C")</f>
        <v>C</v>
      </c>
      <c r="AG8" s="13" t="str">
        <f>IF(FIND(" K",AG11&amp;$GT11)&lt;50,"K","C")</f>
        <v>C</v>
      </c>
      <c r="AH8" s="13" t="str">
        <f>IF(FIND(" K",AH11&amp;$GT11)&lt;50,"K","C")</f>
        <v>K</v>
      </c>
      <c r="AI8" s="13" t="str">
        <f>IF(FIND(" K",AI11&amp;$GT11)&lt;50,"K","C")</f>
        <v>K</v>
      </c>
      <c r="AJ8" s="13" t="str">
        <f>IF(FIND(" K",AJ11&amp;$GT11)&lt;50,"K","C")</f>
        <v>K</v>
      </c>
      <c r="AK8" s="13" t="str">
        <f>IF(FIND(" K",AK11&amp;$GT11)&lt;50,"K","C")</f>
        <v>K</v>
      </c>
      <c r="AL8" s="13" t="str">
        <f>IF(FIND(" K",AL11&amp;$GT11)&lt;50,"K","C")</f>
        <v>K</v>
      </c>
      <c r="AM8" s="13" t="str">
        <f>IF(FIND(" K",AM11&amp;$GT11)&lt;50,"K","C")</f>
        <v>C</v>
      </c>
      <c r="AN8" s="13" t="str">
        <f>IF(FIND(" K",AN11&amp;$GT11)&lt;50,"K","C")</f>
        <v>C</v>
      </c>
      <c r="AO8" s="13" t="str">
        <f>IF(FIND(" K",AO11&amp;$GT11)&lt;50,"K","C")</f>
        <v>C</v>
      </c>
      <c r="AP8" s="13" t="str">
        <f>IF(FIND(" K",AP11&amp;$GT11)&lt;50,"K","C")</f>
        <v>C</v>
      </c>
      <c r="AQ8" s="13" t="str">
        <f>IF(FIND(" K",AQ11&amp;$GT11)&lt;50,"K","C")</f>
        <v>C</v>
      </c>
      <c r="AR8" s="13" t="str">
        <f>IF(FIND(" K",AR11&amp;$GT11)&lt;50,"K","C")</f>
        <v>C</v>
      </c>
      <c r="AS8" s="13" t="str">
        <f>IF(FIND(" K",AS11&amp;$GT11)&lt;50,"K","C")</f>
        <v>K</v>
      </c>
      <c r="AT8" s="13" t="str">
        <f>IF(FIND(" K",AT11&amp;$GT11)&lt;50,"K","C")</f>
        <v>K</v>
      </c>
      <c r="AU8" s="13" t="str">
        <f>IF(FIND(" K",AU11&amp;$GT11)&lt;50,"K","C")</f>
        <v>K</v>
      </c>
      <c r="AV8" s="13" t="str">
        <f>IF(FIND(" K",AV11&amp;$GT11)&lt;50,"K","C")</f>
        <v>K</v>
      </c>
      <c r="AW8" s="13" t="str">
        <f>IF(FIND(" K",AW11&amp;$GT11)&lt;50,"K","C")</f>
        <v>K</v>
      </c>
      <c r="AX8" s="13" t="str">
        <f>IF(FIND(" K",AX11&amp;$GT11)&lt;50,"K","C")</f>
        <v>C</v>
      </c>
      <c r="AY8" s="13" t="str">
        <f>IF(FIND(" K",AY11&amp;$GT11)&lt;50,"K","C")</f>
        <v>C</v>
      </c>
      <c r="AZ8" s="13" t="str">
        <f t="shared" ref="AZ8:BB8" si="13">IF(FIND(" K",AZ11&amp;$GT11)&lt;50,"K","C")</f>
        <v>C</v>
      </c>
      <c r="BA8" s="13" t="str">
        <f t="shared" si="13"/>
        <v>C</v>
      </c>
      <c r="BB8" s="13" t="str">
        <f t="shared" si="13"/>
        <v>C</v>
      </c>
      <c r="BC8" s="13" t="str">
        <f>IF(FIND(" K",BC11&amp;$GT11)&lt;50,"K","C")</f>
        <v>K</v>
      </c>
      <c r="BD8" s="13" t="str">
        <f>IF(FIND(" K",BD11&amp;$GT11)&lt;50,"K","C")</f>
        <v>K</v>
      </c>
      <c r="BE8" s="13" t="str">
        <f t="shared" ref="BE8:BG8" si="14">IF(FIND(" K",BE11&amp;$GT11)&lt;50,"K","C")</f>
        <v>K</v>
      </c>
      <c r="BF8" s="13" t="str">
        <f t="shared" si="14"/>
        <v>K</v>
      </c>
      <c r="BG8" s="13" t="str">
        <f t="shared" si="14"/>
        <v>C</v>
      </c>
      <c r="BH8" s="13" t="str">
        <f>IF(FIND(" K",BH11&amp;$GT11)&lt;50,"K","C")</f>
        <v>C</v>
      </c>
      <c r="BI8" s="13" t="str">
        <f>IF(FIND(" K",BI11&amp;$GT11)&lt;50,"K","C")</f>
        <v>C</v>
      </c>
      <c r="BJ8" s="13" t="str">
        <f t="shared" ref="BJ8:BL8" si="15">IF(FIND(" K",BJ11&amp;$GT11)&lt;50,"K","C")</f>
        <v>C</v>
      </c>
      <c r="BK8" s="13" t="str">
        <f t="shared" si="15"/>
        <v>C</v>
      </c>
      <c r="BL8" s="13" t="str">
        <f t="shared" si="15"/>
        <v>C</v>
      </c>
      <c r="BM8" s="13" t="str">
        <f>IF(FIND(" K",BM11&amp;$GT11)&lt;50,"K","C")</f>
        <v>K</v>
      </c>
      <c r="BN8" s="13" t="str">
        <f>IF(FIND(" K",BN11&amp;$GT11)&lt;50,"K","C")</f>
        <v>K</v>
      </c>
      <c r="BO8" s="13" t="str">
        <f>IF(FIND(" K",BO11&amp;$GT11)&lt;50,"K","C")</f>
        <v>K</v>
      </c>
      <c r="BP8" s="13" t="str">
        <f t="shared" ref="BP8:EA8" si="16">IF(FIND(" K",BP11&amp;$GT11)&lt;50,"K","C")</f>
        <v>K</v>
      </c>
      <c r="BQ8" s="13" t="str">
        <f t="shared" si="16"/>
        <v>K</v>
      </c>
      <c r="BR8" s="13" t="str">
        <f t="shared" si="16"/>
        <v>K</v>
      </c>
      <c r="BS8" s="13" t="str">
        <f t="shared" si="16"/>
        <v>K</v>
      </c>
      <c r="BT8" s="13" t="str">
        <f t="shared" si="16"/>
        <v>K</v>
      </c>
      <c r="BU8" s="13" t="str">
        <f t="shared" si="16"/>
        <v>K</v>
      </c>
      <c r="BV8" s="13" t="str">
        <f t="shared" si="16"/>
        <v>K</v>
      </c>
      <c r="BW8" s="13" t="str">
        <f t="shared" si="16"/>
        <v>C</v>
      </c>
      <c r="BX8" s="13" t="str">
        <f t="shared" si="16"/>
        <v>C</v>
      </c>
      <c r="BY8" s="13" t="str">
        <f t="shared" si="16"/>
        <v>C</v>
      </c>
      <c r="BZ8" s="13" t="str">
        <f t="shared" si="16"/>
        <v>C</v>
      </c>
      <c r="CA8" s="13" t="str">
        <f t="shared" si="16"/>
        <v>C</v>
      </c>
      <c r="CB8" s="13" t="str">
        <f t="shared" si="16"/>
        <v>C</v>
      </c>
      <c r="CC8" s="13" t="str">
        <f t="shared" si="16"/>
        <v>C</v>
      </c>
      <c r="CD8" s="13" t="str">
        <f t="shared" si="16"/>
        <v>C</v>
      </c>
      <c r="CE8" s="13" t="str">
        <f t="shared" si="16"/>
        <v>C</v>
      </c>
      <c r="CF8" s="13" t="str">
        <f t="shared" si="16"/>
        <v>C</v>
      </c>
      <c r="CG8" s="13" t="str">
        <f t="shared" si="16"/>
        <v>C</v>
      </c>
      <c r="CH8" s="13" t="str">
        <f t="shared" si="16"/>
        <v>C</v>
      </c>
      <c r="CI8" s="13" t="str">
        <f t="shared" si="16"/>
        <v>C</v>
      </c>
      <c r="CJ8" s="13" t="str">
        <f t="shared" si="16"/>
        <v>K</v>
      </c>
      <c r="CK8" s="13" t="str">
        <f t="shared" si="16"/>
        <v>K</v>
      </c>
      <c r="CL8" s="13" t="str">
        <f t="shared" si="16"/>
        <v>K</v>
      </c>
      <c r="CM8" s="13" t="str">
        <f t="shared" si="16"/>
        <v>K</v>
      </c>
      <c r="CN8" s="13" t="str">
        <f t="shared" si="16"/>
        <v>K</v>
      </c>
      <c r="CO8" s="13" t="str">
        <f t="shared" si="16"/>
        <v>K</v>
      </c>
      <c r="CP8" s="13" t="str">
        <f t="shared" si="16"/>
        <v>K</v>
      </c>
      <c r="CQ8" s="13" t="str">
        <f t="shared" si="16"/>
        <v>K</v>
      </c>
      <c r="CR8" s="13" t="str">
        <f t="shared" si="16"/>
        <v>C</v>
      </c>
      <c r="CS8" s="13" t="str">
        <f t="shared" si="16"/>
        <v>C</v>
      </c>
      <c r="CT8" s="13" t="str">
        <f t="shared" si="16"/>
        <v>C</v>
      </c>
      <c r="CU8" s="13" t="str">
        <f t="shared" si="16"/>
        <v>C</v>
      </c>
      <c r="CV8" s="13" t="str">
        <f t="shared" si="16"/>
        <v>C</v>
      </c>
      <c r="CW8" s="13" t="str">
        <f t="shared" si="16"/>
        <v>C</v>
      </c>
      <c r="CX8" s="13" t="str">
        <f t="shared" si="16"/>
        <v>C</v>
      </c>
      <c r="CY8" s="13" t="str">
        <f t="shared" si="16"/>
        <v>C</v>
      </c>
      <c r="CZ8" s="13" t="str">
        <f t="shared" si="16"/>
        <v>C</v>
      </c>
      <c r="DA8" s="13" t="str">
        <f t="shared" si="16"/>
        <v>C</v>
      </c>
      <c r="DB8" s="13" t="str">
        <f t="shared" si="16"/>
        <v>C</v>
      </c>
      <c r="DC8" s="13" t="str">
        <f t="shared" si="16"/>
        <v>C</v>
      </c>
      <c r="DD8" s="13" t="str">
        <f t="shared" si="16"/>
        <v>C</v>
      </c>
      <c r="DE8" s="13" t="str">
        <f t="shared" si="16"/>
        <v>C</v>
      </c>
      <c r="DF8" s="13" t="str">
        <f t="shared" si="16"/>
        <v>C</v>
      </c>
      <c r="DG8" s="13" t="str">
        <f t="shared" si="16"/>
        <v>C</v>
      </c>
      <c r="DH8" s="13" t="str">
        <f t="shared" si="16"/>
        <v>C</v>
      </c>
      <c r="DI8" s="13" t="str">
        <f t="shared" si="16"/>
        <v>C</v>
      </c>
      <c r="DJ8" s="13" t="str">
        <f t="shared" si="16"/>
        <v>C</v>
      </c>
      <c r="DK8" s="13" t="str">
        <f t="shared" si="16"/>
        <v>C</v>
      </c>
      <c r="DL8" s="13" t="str">
        <f t="shared" si="16"/>
        <v>C</v>
      </c>
      <c r="DM8" s="13" t="str">
        <f t="shared" si="16"/>
        <v>C</v>
      </c>
      <c r="DN8" s="13" t="str">
        <f t="shared" si="16"/>
        <v>C</v>
      </c>
      <c r="DO8" s="13" t="str">
        <f t="shared" si="16"/>
        <v>C</v>
      </c>
      <c r="DP8" s="13" t="str">
        <f t="shared" si="16"/>
        <v>C</v>
      </c>
      <c r="DQ8" s="13" t="str">
        <f t="shared" si="16"/>
        <v>C</v>
      </c>
      <c r="DR8" s="13" t="str">
        <f t="shared" si="16"/>
        <v>C</v>
      </c>
      <c r="DS8" s="13" t="str">
        <f t="shared" si="16"/>
        <v>C</v>
      </c>
      <c r="DT8" s="13" t="str">
        <f t="shared" si="16"/>
        <v>C</v>
      </c>
      <c r="DU8" s="13" t="str">
        <f t="shared" si="16"/>
        <v>C</v>
      </c>
      <c r="DV8" s="13" t="str">
        <f t="shared" si="16"/>
        <v>C</v>
      </c>
      <c r="DW8" s="13" t="str">
        <f t="shared" si="16"/>
        <v>C</v>
      </c>
      <c r="DX8" s="13" t="str">
        <f t="shared" si="16"/>
        <v>C</v>
      </c>
      <c r="DY8" s="13" t="str">
        <f t="shared" si="16"/>
        <v>C</v>
      </c>
      <c r="DZ8" s="13" t="str">
        <f t="shared" si="16"/>
        <v>C</v>
      </c>
      <c r="EA8" s="13" t="str">
        <f t="shared" si="16"/>
        <v>C</v>
      </c>
      <c r="EB8" s="13" t="str">
        <f t="shared" ref="EB8:GC8" si="17">IF(FIND(" K",EB11&amp;$GT11)&lt;50,"K","C")</f>
        <v>C</v>
      </c>
      <c r="EC8" s="13" t="str">
        <f t="shared" si="17"/>
        <v>C</v>
      </c>
      <c r="ED8" s="13" t="str">
        <f t="shared" si="17"/>
        <v>C</v>
      </c>
      <c r="EE8" s="13" t="str">
        <f t="shared" si="17"/>
        <v>C</v>
      </c>
      <c r="EF8" s="13" t="str">
        <f t="shared" si="17"/>
        <v>C</v>
      </c>
      <c r="EG8" s="13" t="str">
        <f t="shared" si="17"/>
        <v>C</v>
      </c>
      <c r="EH8" s="13" t="str">
        <f t="shared" si="17"/>
        <v>C</v>
      </c>
      <c r="EI8" s="13" t="str">
        <f t="shared" si="17"/>
        <v>C</v>
      </c>
      <c r="EJ8" s="13" t="str">
        <f t="shared" si="17"/>
        <v>C</v>
      </c>
      <c r="EK8" s="13" t="str">
        <f t="shared" si="17"/>
        <v>C</v>
      </c>
      <c r="EL8" s="13" t="str">
        <f t="shared" si="17"/>
        <v>C</v>
      </c>
      <c r="EM8" s="13" t="str">
        <f t="shared" si="17"/>
        <v>C</v>
      </c>
      <c r="EN8" s="13" t="str">
        <f t="shared" si="17"/>
        <v>C</v>
      </c>
      <c r="EO8" s="13" t="str">
        <f t="shared" si="17"/>
        <v>C</v>
      </c>
      <c r="EP8" s="13" t="str">
        <f t="shared" si="17"/>
        <v>C</v>
      </c>
      <c r="EQ8" s="13" t="str">
        <f t="shared" si="17"/>
        <v>C</v>
      </c>
      <c r="ER8" s="13" t="str">
        <f t="shared" si="17"/>
        <v>C</v>
      </c>
      <c r="ES8" s="13" t="str">
        <f t="shared" si="17"/>
        <v>C</v>
      </c>
      <c r="ET8" s="13" t="str">
        <f t="shared" si="17"/>
        <v>C</v>
      </c>
      <c r="EU8" s="13" t="str">
        <f t="shared" si="17"/>
        <v>C</v>
      </c>
      <c r="EV8" s="13" t="str">
        <f t="shared" si="17"/>
        <v>C</v>
      </c>
      <c r="EW8" s="13" t="str">
        <f t="shared" si="17"/>
        <v>C</v>
      </c>
      <c r="EX8" s="13" t="str">
        <f t="shared" si="17"/>
        <v>C</v>
      </c>
      <c r="EY8" s="13" t="str">
        <f t="shared" si="17"/>
        <v>C</v>
      </c>
      <c r="EZ8" s="13" t="str">
        <f t="shared" si="17"/>
        <v>C</v>
      </c>
      <c r="FA8" s="13" t="str">
        <f t="shared" si="17"/>
        <v>C</v>
      </c>
      <c r="FB8" s="13" t="str">
        <f t="shared" si="17"/>
        <v>C</v>
      </c>
      <c r="FC8" s="13" t="str">
        <f t="shared" si="17"/>
        <v>C</v>
      </c>
      <c r="FD8" s="13" t="str">
        <f t="shared" si="17"/>
        <v>C</v>
      </c>
      <c r="FE8" s="13" t="str">
        <f t="shared" si="17"/>
        <v>C</v>
      </c>
      <c r="FF8" s="13" t="str">
        <f t="shared" si="17"/>
        <v>C</v>
      </c>
      <c r="FG8" s="13" t="str">
        <f t="shared" si="17"/>
        <v>C</v>
      </c>
      <c r="FH8" s="13" t="str">
        <f t="shared" si="17"/>
        <v>C</v>
      </c>
      <c r="FI8" s="13" t="str">
        <f t="shared" si="17"/>
        <v>C</v>
      </c>
      <c r="FJ8" s="13" t="str">
        <f t="shared" si="17"/>
        <v>C</v>
      </c>
      <c r="FK8" s="13" t="str">
        <f t="shared" si="17"/>
        <v>C</v>
      </c>
      <c r="FL8" s="13" t="str">
        <f t="shared" si="17"/>
        <v>C</v>
      </c>
      <c r="FM8" s="13" t="str">
        <f t="shared" si="17"/>
        <v>C</v>
      </c>
      <c r="FN8" s="13" t="str">
        <f t="shared" si="17"/>
        <v>C</v>
      </c>
      <c r="FO8" s="13" t="str">
        <f t="shared" si="17"/>
        <v>C</v>
      </c>
      <c r="FP8" s="13" t="str">
        <f t="shared" si="17"/>
        <v>C</v>
      </c>
      <c r="FQ8" s="13" t="str">
        <f t="shared" si="17"/>
        <v>C</v>
      </c>
      <c r="FR8" s="13" t="str">
        <f t="shared" si="17"/>
        <v>C</v>
      </c>
      <c r="FS8" s="13" t="str">
        <f t="shared" si="17"/>
        <v>C</v>
      </c>
      <c r="FT8" s="13" t="str">
        <f t="shared" si="17"/>
        <v>C</v>
      </c>
      <c r="FU8" s="13" t="str">
        <f t="shared" si="17"/>
        <v>C</v>
      </c>
      <c r="FV8" s="13" t="str">
        <f t="shared" si="17"/>
        <v>C</v>
      </c>
      <c r="FW8" s="13" t="str">
        <f t="shared" si="17"/>
        <v>C</v>
      </c>
      <c r="FX8" s="13" t="str">
        <f t="shared" si="17"/>
        <v>C</v>
      </c>
      <c r="FY8" s="13" t="str">
        <f t="shared" si="17"/>
        <v>C</v>
      </c>
      <c r="FZ8" s="13" t="str">
        <f t="shared" si="17"/>
        <v>C</v>
      </c>
      <c r="GA8" s="13" t="str">
        <f t="shared" si="17"/>
        <v>C</v>
      </c>
      <c r="GB8" s="13" t="str">
        <f t="shared" si="17"/>
        <v>C</v>
      </c>
      <c r="GC8" s="13" t="str">
        <f t="shared" si="17"/>
        <v>C</v>
      </c>
      <c r="GD8" s="15"/>
      <c r="GE8" s="8"/>
      <c r="GF8" s="8"/>
      <c r="GG8" s="8"/>
      <c r="GH8" s="8"/>
      <c r="GI8" s="8"/>
      <c r="GJ8" s="8"/>
      <c r="GK8" s="8"/>
      <c r="GL8" s="8"/>
      <c r="GM8" s="9"/>
      <c r="GN8" s="9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17">
        <f>MAX(HA12:HA167)</f>
        <v>0</v>
      </c>
      <c r="HB8" s="17">
        <f>MAX(HB12:HB167)</f>
        <v>0</v>
      </c>
      <c r="HC8" s="17"/>
      <c r="HD8" s="17">
        <f>MAX(HD12:HD167)</f>
        <v>0</v>
      </c>
      <c r="HE8" s="17"/>
      <c r="HF8" s="17"/>
      <c r="HG8" s="17"/>
      <c r="HI8" s="2">
        <f>COUNTIF(HH$12:HH$167,"=mismatch")</f>
        <v>0</v>
      </c>
    </row>
    <row r="9" spans="1:229" ht="13.5" thickBot="1" x14ac:dyDescent="0.25">
      <c r="A9" s="2" t="str">
        <f>IF((S209+S210)&gt;0,"ERROR: 1 or more Event Names uses 'MEN' instead of 'Men' or 'WOMEN' instead of 'Women'","")</f>
        <v/>
      </c>
      <c r="S9" s="18" t="str">
        <f>IF(HI9&gt;0,"ERROR: "&amp;HI9&amp;" athletes have CKC registration problem","")</f>
        <v/>
      </c>
      <c r="U9" s="19">
        <v>1</v>
      </c>
      <c r="V9" s="19">
        <f>U9+1</f>
        <v>2</v>
      </c>
      <c r="W9" s="19">
        <f t="shared" ref="W9:CH9" si="18">V9+1</f>
        <v>3</v>
      </c>
      <c r="X9" s="19">
        <f t="shared" si="18"/>
        <v>4</v>
      </c>
      <c r="Y9" s="19">
        <f t="shared" si="18"/>
        <v>5</v>
      </c>
      <c r="Z9" s="19">
        <f t="shared" si="18"/>
        <v>6</v>
      </c>
      <c r="AA9" s="19">
        <f t="shared" si="18"/>
        <v>7</v>
      </c>
      <c r="AB9" s="19">
        <f t="shared" si="18"/>
        <v>8</v>
      </c>
      <c r="AC9" s="19">
        <f t="shared" si="18"/>
        <v>9</v>
      </c>
      <c r="AD9" s="19">
        <f t="shared" si="18"/>
        <v>10</v>
      </c>
      <c r="AE9" s="19">
        <f t="shared" si="18"/>
        <v>11</v>
      </c>
      <c r="AF9" s="19">
        <f>AD9+1</f>
        <v>11</v>
      </c>
      <c r="AG9" s="19">
        <f t="shared" si="18"/>
        <v>12</v>
      </c>
      <c r="AH9" s="19">
        <f t="shared" si="18"/>
        <v>13</v>
      </c>
      <c r="AI9" s="19">
        <f>AG9+1</f>
        <v>13</v>
      </c>
      <c r="AJ9" s="19">
        <f t="shared" si="18"/>
        <v>14</v>
      </c>
      <c r="AK9" s="19">
        <f t="shared" si="18"/>
        <v>15</v>
      </c>
      <c r="AL9" s="19">
        <f t="shared" si="18"/>
        <v>16</v>
      </c>
      <c r="AM9" s="19">
        <f t="shared" si="18"/>
        <v>17</v>
      </c>
      <c r="AN9" s="19">
        <f t="shared" si="18"/>
        <v>18</v>
      </c>
      <c r="AO9" s="19">
        <f t="shared" si="18"/>
        <v>19</v>
      </c>
      <c r="AP9" s="19">
        <f t="shared" si="18"/>
        <v>20</v>
      </c>
      <c r="AQ9" s="19">
        <f t="shared" si="18"/>
        <v>21</v>
      </c>
      <c r="AR9" s="19">
        <f t="shared" si="18"/>
        <v>22</v>
      </c>
      <c r="AS9" s="19">
        <f t="shared" si="18"/>
        <v>23</v>
      </c>
      <c r="AT9" s="19">
        <f t="shared" si="18"/>
        <v>24</v>
      </c>
      <c r="AU9" s="19">
        <f t="shared" si="18"/>
        <v>25</v>
      </c>
      <c r="AV9" s="19">
        <f t="shared" si="18"/>
        <v>26</v>
      </c>
      <c r="AW9" s="19">
        <f t="shared" si="18"/>
        <v>27</v>
      </c>
      <c r="AX9" s="19">
        <f t="shared" si="18"/>
        <v>28</v>
      </c>
      <c r="AY9" s="19">
        <f t="shared" si="18"/>
        <v>29</v>
      </c>
      <c r="AZ9" s="19">
        <f t="shared" si="18"/>
        <v>30</v>
      </c>
      <c r="BA9" s="19">
        <f t="shared" si="18"/>
        <v>31</v>
      </c>
      <c r="BB9" s="19">
        <f t="shared" si="18"/>
        <v>32</v>
      </c>
      <c r="BC9" s="19">
        <f t="shared" si="18"/>
        <v>33</v>
      </c>
      <c r="BD9" s="19">
        <f t="shared" si="18"/>
        <v>34</v>
      </c>
      <c r="BE9" s="19">
        <f t="shared" si="18"/>
        <v>35</v>
      </c>
      <c r="BF9" s="19">
        <f t="shared" si="18"/>
        <v>36</v>
      </c>
      <c r="BG9" s="19">
        <f t="shared" si="18"/>
        <v>37</v>
      </c>
      <c r="BH9" s="19">
        <f t="shared" si="18"/>
        <v>38</v>
      </c>
      <c r="BI9" s="19">
        <f t="shared" si="18"/>
        <v>39</v>
      </c>
      <c r="BJ9" s="19">
        <f t="shared" si="18"/>
        <v>40</v>
      </c>
      <c r="BK9" s="19">
        <f t="shared" si="18"/>
        <v>41</v>
      </c>
      <c r="BL9" s="19">
        <f t="shared" si="18"/>
        <v>42</v>
      </c>
      <c r="BM9" s="19">
        <f t="shared" si="18"/>
        <v>43</v>
      </c>
      <c r="BN9" s="19">
        <f t="shared" si="18"/>
        <v>44</v>
      </c>
      <c r="BO9" s="19">
        <f t="shared" si="18"/>
        <v>45</v>
      </c>
      <c r="BP9" s="19">
        <f t="shared" si="18"/>
        <v>46</v>
      </c>
      <c r="BQ9" s="19">
        <f t="shared" si="18"/>
        <v>47</v>
      </c>
      <c r="BR9" s="19">
        <f t="shared" si="18"/>
        <v>48</v>
      </c>
      <c r="BS9" s="19">
        <f t="shared" si="18"/>
        <v>49</v>
      </c>
      <c r="BT9" s="19">
        <f t="shared" si="18"/>
        <v>50</v>
      </c>
      <c r="BU9" s="19">
        <f t="shared" si="18"/>
        <v>51</v>
      </c>
      <c r="BV9" s="19">
        <f t="shared" si="18"/>
        <v>52</v>
      </c>
      <c r="BW9" s="19">
        <f t="shared" si="18"/>
        <v>53</v>
      </c>
      <c r="BX9" s="19">
        <f t="shared" si="18"/>
        <v>54</v>
      </c>
      <c r="BY9" s="19">
        <f t="shared" si="18"/>
        <v>55</v>
      </c>
      <c r="BZ9" s="19">
        <f t="shared" si="18"/>
        <v>56</v>
      </c>
      <c r="CA9" s="19">
        <f t="shared" si="18"/>
        <v>57</v>
      </c>
      <c r="CB9" s="19">
        <f t="shared" si="18"/>
        <v>58</v>
      </c>
      <c r="CC9" s="19">
        <f t="shared" si="18"/>
        <v>59</v>
      </c>
      <c r="CD9" s="19">
        <f t="shared" si="18"/>
        <v>60</v>
      </c>
      <c r="CE9" s="19">
        <f t="shared" si="18"/>
        <v>61</v>
      </c>
      <c r="CF9" s="19">
        <f t="shared" si="18"/>
        <v>62</v>
      </c>
      <c r="CG9" s="19">
        <f t="shared" si="18"/>
        <v>63</v>
      </c>
      <c r="CH9" s="19">
        <f t="shared" si="18"/>
        <v>64</v>
      </c>
      <c r="CI9" s="19">
        <f t="shared" ref="CI9:ET9" si="19">CH9+1</f>
        <v>65</v>
      </c>
      <c r="CJ9" s="19">
        <f t="shared" si="19"/>
        <v>66</v>
      </c>
      <c r="CK9" s="19">
        <f t="shared" si="19"/>
        <v>67</v>
      </c>
      <c r="CL9" s="19">
        <f t="shared" si="19"/>
        <v>68</v>
      </c>
      <c r="CM9" s="19">
        <f t="shared" si="19"/>
        <v>69</v>
      </c>
      <c r="CN9" s="19">
        <f t="shared" si="19"/>
        <v>70</v>
      </c>
      <c r="CO9" s="19">
        <f t="shared" si="19"/>
        <v>71</v>
      </c>
      <c r="CP9" s="19">
        <f t="shared" si="19"/>
        <v>72</v>
      </c>
      <c r="CQ9" s="19">
        <f t="shared" si="19"/>
        <v>73</v>
      </c>
      <c r="CR9" s="19">
        <f t="shared" si="19"/>
        <v>74</v>
      </c>
      <c r="CS9" s="19">
        <f t="shared" si="19"/>
        <v>75</v>
      </c>
      <c r="CT9" s="19">
        <f t="shared" si="19"/>
        <v>76</v>
      </c>
      <c r="CU9" s="19">
        <f t="shared" si="19"/>
        <v>77</v>
      </c>
      <c r="CV9" s="19">
        <f t="shared" si="19"/>
        <v>78</v>
      </c>
      <c r="CW9" s="19">
        <f t="shared" si="19"/>
        <v>79</v>
      </c>
      <c r="CX9" s="19">
        <f t="shared" si="19"/>
        <v>80</v>
      </c>
      <c r="CY9" s="19">
        <f t="shared" si="19"/>
        <v>81</v>
      </c>
      <c r="CZ9" s="19">
        <f t="shared" si="19"/>
        <v>82</v>
      </c>
      <c r="DA9" s="19">
        <f t="shared" si="19"/>
        <v>83</v>
      </c>
      <c r="DB9" s="19">
        <f t="shared" si="19"/>
        <v>84</v>
      </c>
      <c r="DC9" s="19">
        <f t="shared" si="19"/>
        <v>85</v>
      </c>
      <c r="DD9" s="19">
        <f t="shared" si="19"/>
        <v>86</v>
      </c>
      <c r="DE9" s="19">
        <f t="shared" si="19"/>
        <v>87</v>
      </c>
      <c r="DF9" s="19">
        <f t="shared" si="19"/>
        <v>88</v>
      </c>
      <c r="DG9" s="19">
        <f t="shared" si="19"/>
        <v>89</v>
      </c>
      <c r="DH9" s="19">
        <f t="shared" si="19"/>
        <v>90</v>
      </c>
      <c r="DI9" s="19">
        <f t="shared" si="19"/>
        <v>91</v>
      </c>
      <c r="DJ9" s="19">
        <f t="shared" si="19"/>
        <v>92</v>
      </c>
      <c r="DK9" s="19">
        <f t="shared" si="19"/>
        <v>93</v>
      </c>
      <c r="DL9" s="19">
        <f t="shared" si="19"/>
        <v>94</v>
      </c>
      <c r="DM9" s="19">
        <f t="shared" si="19"/>
        <v>95</v>
      </c>
      <c r="DN9" s="19">
        <f t="shared" si="19"/>
        <v>96</v>
      </c>
      <c r="DO9" s="19">
        <f t="shared" si="19"/>
        <v>97</v>
      </c>
      <c r="DP9" s="19">
        <f t="shared" si="19"/>
        <v>98</v>
      </c>
      <c r="DQ9" s="19">
        <f t="shared" si="19"/>
        <v>99</v>
      </c>
      <c r="DR9" s="19">
        <f t="shared" si="19"/>
        <v>100</v>
      </c>
      <c r="DS9" s="19">
        <f t="shared" si="19"/>
        <v>101</v>
      </c>
      <c r="DT9" s="19">
        <f t="shared" si="19"/>
        <v>102</v>
      </c>
      <c r="DU9" s="19">
        <f t="shared" si="19"/>
        <v>103</v>
      </c>
      <c r="DV9" s="19">
        <f t="shared" si="19"/>
        <v>104</v>
      </c>
      <c r="DW9" s="19">
        <f t="shared" si="19"/>
        <v>105</v>
      </c>
      <c r="DX9" s="19">
        <f t="shared" si="19"/>
        <v>106</v>
      </c>
      <c r="DY9" s="19">
        <f t="shared" si="19"/>
        <v>107</v>
      </c>
      <c r="DZ9" s="19">
        <f t="shared" si="19"/>
        <v>108</v>
      </c>
      <c r="EA9" s="19">
        <f t="shared" si="19"/>
        <v>109</v>
      </c>
      <c r="EB9" s="19">
        <f t="shared" si="19"/>
        <v>110</v>
      </c>
      <c r="EC9" s="19">
        <f t="shared" si="19"/>
        <v>111</v>
      </c>
      <c r="ED9" s="19">
        <f t="shared" si="19"/>
        <v>112</v>
      </c>
      <c r="EE9" s="19">
        <f t="shared" si="19"/>
        <v>113</v>
      </c>
      <c r="EF9" s="19">
        <f t="shared" si="19"/>
        <v>114</v>
      </c>
      <c r="EG9" s="19">
        <f t="shared" si="19"/>
        <v>115</v>
      </c>
      <c r="EH9" s="19">
        <f t="shared" si="19"/>
        <v>116</v>
      </c>
      <c r="EI9" s="19">
        <f t="shared" si="19"/>
        <v>117</v>
      </c>
      <c r="EJ9" s="19">
        <f t="shared" si="19"/>
        <v>118</v>
      </c>
      <c r="EK9" s="19">
        <f t="shared" si="19"/>
        <v>119</v>
      </c>
      <c r="EL9" s="19">
        <f t="shared" si="19"/>
        <v>120</v>
      </c>
      <c r="EM9" s="19">
        <f t="shared" si="19"/>
        <v>121</v>
      </c>
      <c r="EN9" s="19">
        <f t="shared" si="19"/>
        <v>122</v>
      </c>
      <c r="EO9" s="19">
        <f t="shared" si="19"/>
        <v>123</v>
      </c>
      <c r="EP9" s="19">
        <f t="shared" si="19"/>
        <v>124</v>
      </c>
      <c r="EQ9" s="19">
        <f t="shared" si="19"/>
        <v>125</v>
      </c>
      <c r="ER9" s="19">
        <f t="shared" si="19"/>
        <v>126</v>
      </c>
      <c r="ES9" s="19">
        <f t="shared" si="19"/>
        <v>127</v>
      </c>
      <c r="ET9" s="19">
        <f t="shared" si="19"/>
        <v>128</v>
      </c>
      <c r="EU9" s="19">
        <f t="shared" ref="EU9:GC9" si="20">ET9+1</f>
        <v>129</v>
      </c>
      <c r="EV9" s="19">
        <f t="shared" si="20"/>
        <v>130</v>
      </c>
      <c r="EW9" s="19">
        <f t="shared" si="20"/>
        <v>131</v>
      </c>
      <c r="EX9" s="19">
        <f t="shared" si="20"/>
        <v>132</v>
      </c>
      <c r="EY9" s="19">
        <f t="shared" si="20"/>
        <v>133</v>
      </c>
      <c r="EZ9" s="19">
        <f t="shared" si="20"/>
        <v>134</v>
      </c>
      <c r="FA9" s="19">
        <f t="shared" si="20"/>
        <v>135</v>
      </c>
      <c r="FB9" s="19">
        <f t="shared" si="20"/>
        <v>136</v>
      </c>
      <c r="FC9" s="19">
        <f t="shared" si="20"/>
        <v>137</v>
      </c>
      <c r="FD9" s="19">
        <f t="shared" si="20"/>
        <v>138</v>
      </c>
      <c r="FE9" s="19">
        <f t="shared" si="20"/>
        <v>139</v>
      </c>
      <c r="FF9" s="19">
        <f t="shared" si="20"/>
        <v>140</v>
      </c>
      <c r="FG9" s="19">
        <f t="shared" si="20"/>
        <v>141</v>
      </c>
      <c r="FH9" s="19">
        <f t="shared" si="20"/>
        <v>142</v>
      </c>
      <c r="FI9" s="19">
        <f t="shared" si="20"/>
        <v>143</v>
      </c>
      <c r="FJ9" s="19">
        <f t="shared" si="20"/>
        <v>144</v>
      </c>
      <c r="FK9" s="19">
        <f t="shared" si="20"/>
        <v>145</v>
      </c>
      <c r="FL9" s="19">
        <f t="shared" si="20"/>
        <v>146</v>
      </c>
      <c r="FM9" s="19">
        <f t="shared" si="20"/>
        <v>147</v>
      </c>
      <c r="FN9" s="19">
        <f t="shared" si="20"/>
        <v>148</v>
      </c>
      <c r="FO9" s="19">
        <f t="shared" si="20"/>
        <v>149</v>
      </c>
      <c r="FP9" s="19">
        <f t="shared" si="20"/>
        <v>150</v>
      </c>
      <c r="FQ9" s="19">
        <f t="shared" si="20"/>
        <v>151</v>
      </c>
      <c r="FR9" s="19">
        <f t="shared" si="20"/>
        <v>152</v>
      </c>
      <c r="FS9" s="19">
        <f t="shared" si="20"/>
        <v>153</v>
      </c>
      <c r="FT9" s="19">
        <f t="shared" si="20"/>
        <v>154</v>
      </c>
      <c r="FU9" s="19">
        <f t="shared" si="20"/>
        <v>155</v>
      </c>
      <c r="FV9" s="19">
        <f t="shared" si="20"/>
        <v>156</v>
      </c>
      <c r="FW9" s="19">
        <f t="shared" si="20"/>
        <v>157</v>
      </c>
      <c r="FX9" s="19">
        <f t="shared" si="20"/>
        <v>158</v>
      </c>
      <c r="FY9" s="19">
        <f t="shared" si="20"/>
        <v>159</v>
      </c>
      <c r="FZ9" s="19">
        <f t="shared" si="20"/>
        <v>160</v>
      </c>
      <c r="GA9" s="19">
        <f t="shared" si="20"/>
        <v>161</v>
      </c>
      <c r="GB9" s="19">
        <f t="shared" si="20"/>
        <v>162</v>
      </c>
      <c r="GC9" s="19">
        <f t="shared" si="20"/>
        <v>163</v>
      </c>
      <c r="GD9" s="20"/>
      <c r="GE9" s="8"/>
      <c r="GF9" s="8"/>
      <c r="GG9" s="8"/>
      <c r="GH9" s="8"/>
      <c r="GI9" s="8"/>
      <c r="GJ9" s="8"/>
      <c r="GK9" s="8"/>
      <c r="GL9" s="8"/>
      <c r="GM9" s="9"/>
      <c r="GN9" s="9"/>
      <c r="GO9" s="8"/>
      <c r="GP9" s="8"/>
      <c r="GQ9" s="21">
        <f>MAX(GQ12:GQ9546)</f>
        <v>0</v>
      </c>
      <c r="GR9" s="8"/>
      <c r="GS9" s="21">
        <f>MAX(GS12:GS9546)</f>
        <v>0</v>
      </c>
      <c r="GT9" s="8"/>
      <c r="GU9" s="8"/>
      <c r="GV9" s="8"/>
      <c r="GW9" s="22">
        <f>MAX(GW12:GW167)</f>
        <v>0</v>
      </c>
      <c r="GX9" s="8" t="e">
        <f>SMALL(GZ12:GZ167,1)</f>
        <v>#NUM!</v>
      </c>
      <c r="GY9" s="8"/>
      <c r="GZ9" s="8"/>
      <c r="HA9" s="23" t="s">
        <v>13</v>
      </c>
      <c r="HD9" s="24"/>
      <c r="HE9" s="24"/>
      <c r="HF9" s="24"/>
      <c r="HG9" s="24"/>
      <c r="HI9" s="2">
        <f>HI7+HI8</f>
        <v>0</v>
      </c>
    </row>
    <row r="10" spans="1:229" s="1" customFormat="1" ht="20.25" customHeight="1" x14ac:dyDescent="0.2">
      <c r="A10" s="11"/>
      <c r="B10" s="11"/>
      <c r="C10" s="25" t="s">
        <v>14</v>
      </c>
      <c r="D10" s="26" t="s">
        <v>15</v>
      </c>
      <c r="E10" s="26" t="s">
        <v>16</v>
      </c>
      <c r="F10" s="26" t="s">
        <v>17</v>
      </c>
      <c r="G10" s="26" t="s">
        <v>18</v>
      </c>
      <c r="H10" s="26" t="s">
        <v>19</v>
      </c>
      <c r="I10" s="26" t="s">
        <v>20</v>
      </c>
      <c r="J10" s="26"/>
      <c r="K10" s="26"/>
      <c r="L10" s="26"/>
      <c r="M10" s="26" t="s">
        <v>21</v>
      </c>
      <c r="P10" s="27" t="s">
        <v>22</v>
      </c>
      <c r="Q10" s="28"/>
      <c r="R10" s="29"/>
      <c r="S10" s="18" t="s">
        <v>23</v>
      </c>
      <c r="T10" s="30"/>
      <c r="U10" s="31">
        <f t="shared" ref="U10:CF10" si="21">SUBTOTAL(3,U12:U167)</f>
        <v>0</v>
      </c>
      <c r="V10" s="31">
        <f t="shared" si="21"/>
        <v>0</v>
      </c>
      <c r="W10" s="31">
        <f t="shared" si="21"/>
        <v>0</v>
      </c>
      <c r="X10" s="31">
        <f t="shared" si="21"/>
        <v>0</v>
      </c>
      <c r="Y10" s="31">
        <f t="shared" si="21"/>
        <v>0</v>
      </c>
      <c r="Z10" s="31">
        <f t="shared" si="21"/>
        <v>0</v>
      </c>
      <c r="AA10" s="31">
        <f t="shared" si="21"/>
        <v>0</v>
      </c>
      <c r="AB10" s="31">
        <f t="shared" si="21"/>
        <v>0</v>
      </c>
      <c r="AC10" s="31">
        <f t="shared" si="21"/>
        <v>0</v>
      </c>
      <c r="AD10" s="31">
        <f t="shared" si="21"/>
        <v>0</v>
      </c>
      <c r="AE10" s="31">
        <f t="shared" si="21"/>
        <v>0</v>
      </c>
      <c r="AF10" s="31">
        <f t="shared" si="21"/>
        <v>0</v>
      </c>
      <c r="AG10" s="31">
        <f t="shared" si="21"/>
        <v>0</v>
      </c>
      <c r="AH10" s="31">
        <f t="shared" si="21"/>
        <v>0</v>
      </c>
      <c r="AI10" s="31">
        <f t="shared" si="21"/>
        <v>0</v>
      </c>
      <c r="AJ10" s="31">
        <f t="shared" si="21"/>
        <v>0</v>
      </c>
      <c r="AK10" s="31">
        <f t="shared" si="21"/>
        <v>0</v>
      </c>
      <c r="AL10" s="31">
        <f t="shared" si="21"/>
        <v>0</v>
      </c>
      <c r="AM10" s="31">
        <f t="shared" si="21"/>
        <v>0</v>
      </c>
      <c r="AN10" s="31">
        <f t="shared" si="21"/>
        <v>0</v>
      </c>
      <c r="AO10" s="31">
        <f t="shared" si="21"/>
        <v>0</v>
      </c>
      <c r="AP10" s="31">
        <f t="shared" si="21"/>
        <v>0</v>
      </c>
      <c r="AQ10" s="31">
        <f t="shared" si="21"/>
        <v>0</v>
      </c>
      <c r="AR10" s="31">
        <f t="shared" si="21"/>
        <v>0</v>
      </c>
      <c r="AS10" s="31">
        <f t="shared" si="21"/>
        <v>0</v>
      </c>
      <c r="AT10" s="31">
        <f t="shared" si="21"/>
        <v>0</v>
      </c>
      <c r="AU10" s="31">
        <f t="shared" si="21"/>
        <v>0</v>
      </c>
      <c r="AV10" s="31">
        <f t="shared" si="21"/>
        <v>0</v>
      </c>
      <c r="AW10" s="31">
        <f t="shared" si="21"/>
        <v>0</v>
      </c>
      <c r="AX10" s="31">
        <f t="shared" si="21"/>
        <v>0</v>
      </c>
      <c r="AY10" s="31">
        <f t="shared" si="21"/>
        <v>0</v>
      </c>
      <c r="AZ10" s="31">
        <f t="shared" si="21"/>
        <v>0</v>
      </c>
      <c r="BA10" s="31">
        <f t="shared" si="21"/>
        <v>0</v>
      </c>
      <c r="BB10" s="31">
        <f t="shared" si="21"/>
        <v>0</v>
      </c>
      <c r="BC10" s="31">
        <f t="shared" si="21"/>
        <v>0</v>
      </c>
      <c r="BD10" s="31">
        <f t="shared" si="21"/>
        <v>0</v>
      </c>
      <c r="BE10" s="31">
        <f t="shared" si="21"/>
        <v>0</v>
      </c>
      <c r="BF10" s="31">
        <f t="shared" si="21"/>
        <v>0</v>
      </c>
      <c r="BG10" s="31">
        <f t="shared" si="21"/>
        <v>0</v>
      </c>
      <c r="BH10" s="31">
        <f t="shared" si="21"/>
        <v>0</v>
      </c>
      <c r="BI10" s="31">
        <f t="shared" si="21"/>
        <v>0</v>
      </c>
      <c r="BJ10" s="31">
        <f t="shared" si="21"/>
        <v>0</v>
      </c>
      <c r="BK10" s="31">
        <f t="shared" si="21"/>
        <v>0</v>
      </c>
      <c r="BL10" s="31">
        <f t="shared" si="21"/>
        <v>0</v>
      </c>
      <c r="BM10" s="31">
        <f t="shared" si="21"/>
        <v>0</v>
      </c>
      <c r="BN10" s="31">
        <f t="shared" si="21"/>
        <v>0</v>
      </c>
      <c r="BO10" s="31">
        <f t="shared" si="21"/>
        <v>0</v>
      </c>
      <c r="BP10" s="31">
        <f t="shared" si="21"/>
        <v>0</v>
      </c>
      <c r="BQ10" s="31">
        <f t="shared" si="21"/>
        <v>0</v>
      </c>
      <c r="BR10" s="31">
        <f t="shared" si="21"/>
        <v>0</v>
      </c>
      <c r="BS10" s="31">
        <f t="shared" si="21"/>
        <v>0</v>
      </c>
      <c r="BT10" s="31">
        <f t="shared" si="21"/>
        <v>0</v>
      </c>
      <c r="BU10" s="31">
        <f t="shared" si="21"/>
        <v>0</v>
      </c>
      <c r="BV10" s="31">
        <f t="shared" si="21"/>
        <v>0</v>
      </c>
      <c r="BW10" s="31">
        <f t="shared" si="21"/>
        <v>0</v>
      </c>
      <c r="BX10" s="31">
        <f t="shared" si="21"/>
        <v>0</v>
      </c>
      <c r="BY10" s="31">
        <f t="shared" si="21"/>
        <v>0</v>
      </c>
      <c r="BZ10" s="31">
        <f t="shared" si="21"/>
        <v>0</v>
      </c>
      <c r="CA10" s="31">
        <f t="shared" si="21"/>
        <v>0</v>
      </c>
      <c r="CB10" s="31">
        <f t="shared" si="21"/>
        <v>0</v>
      </c>
      <c r="CC10" s="31">
        <f t="shared" si="21"/>
        <v>0</v>
      </c>
      <c r="CD10" s="31">
        <f t="shared" si="21"/>
        <v>0</v>
      </c>
      <c r="CE10" s="31">
        <f t="shared" si="21"/>
        <v>0</v>
      </c>
      <c r="CF10" s="31">
        <f t="shared" si="21"/>
        <v>0</v>
      </c>
      <c r="CG10" s="31">
        <f t="shared" ref="CG10:ER10" si="22">SUBTOTAL(3,CG12:CG167)</f>
        <v>0</v>
      </c>
      <c r="CH10" s="31">
        <f t="shared" si="22"/>
        <v>0</v>
      </c>
      <c r="CI10" s="31">
        <f t="shared" si="22"/>
        <v>0</v>
      </c>
      <c r="CJ10" s="31">
        <f t="shared" si="22"/>
        <v>0</v>
      </c>
      <c r="CK10" s="31">
        <f t="shared" si="22"/>
        <v>0</v>
      </c>
      <c r="CL10" s="31">
        <f t="shared" si="22"/>
        <v>0</v>
      </c>
      <c r="CM10" s="31">
        <f t="shared" si="22"/>
        <v>0</v>
      </c>
      <c r="CN10" s="31">
        <f t="shared" si="22"/>
        <v>0</v>
      </c>
      <c r="CO10" s="31">
        <f t="shared" si="22"/>
        <v>0</v>
      </c>
      <c r="CP10" s="31">
        <f t="shared" si="22"/>
        <v>0</v>
      </c>
      <c r="CQ10" s="31">
        <f t="shared" si="22"/>
        <v>0</v>
      </c>
      <c r="CR10" s="31">
        <f t="shared" si="22"/>
        <v>0</v>
      </c>
      <c r="CS10" s="31">
        <f t="shared" si="22"/>
        <v>0</v>
      </c>
      <c r="CT10" s="31">
        <f t="shared" si="22"/>
        <v>0</v>
      </c>
      <c r="CU10" s="31">
        <f t="shared" si="22"/>
        <v>0</v>
      </c>
      <c r="CV10" s="31">
        <f t="shared" si="22"/>
        <v>0</v>
      </c>
      <c r="CW10" s="31">
        <f t="shared" si="22"/>
        <v>0</v>
      </c>
      <c r="CX10" s="31">
        <f t="shared" si="22"/>
        <v>0</v>
      </c>
      <c r="CY10" s="31">
        <f t="shared" si="22"/>
        <v>0</v>
      </c>
      <c r="CZ10" s="31">
        <f t="shared" si="22"/>
        <v>0</v>
      </c>
      <c r="DA10" s="31">
        <f t="shared" si="22"/>
        <v>0</v>
      </c>
      <c r="DB10" s="31">
        <f t="shared" si="22"/>
        <v>0</v>
      </c>
      <c r="DC10" s="31">
        <f t="shared" si="22"/>
        <v>0</v>
      </c>
      <c r="DD10" s="31">
        <f t="shared" si="22"/>
        <v>0</v>
      </c>
      <c r="DE10" s="31">
        <f t="shared" si="22"/>
        <v>0</v>
      </c>
      <c r="DF10" s="31">
        <f t="shared" si="22"/>
        <v>0</v>
      </c>
      <c r="DG10" s="31">
        <f t="shared" si="22"/>
        <v>0</v>
      </c>
      <c r="DH10" s="31">
        <f t="shared" si="22"/>
        <v>0</v>
      </c>
      <c r="DI10" s="31">
        <f t="shared" si="22"/>
        <v>0</v>
      </c>
      <c r="DJ10" s="31">
        <f t="shared" si="22"/>
        <v>0</v>
      </c>
      <c r="DK10" s="31">
        <f t="shared" si="22"/>
        <v>0</v>
      </c>
      <c r="DL10" s="31">
        <f t="shared" si="22"/>
        <v>0</v>
      </c>
      <c r="DM10" s="31">
        <f t="shared" si="22"/>
        <v>0</v>
      </c>
      <c r="DN10" s="31">
        <f t="shared" si="22"/>
        <v>0</v>
      </c>
      <c r="DO10" s="31">
        <f t="shared" si="22"/>
        <v>0</v>
      </c>
      <c r="DP10" s="31">
        <f t="shared" si="22"/>
        <v>0</v>
      </c>
      <c r="DQ10" s="31">
        <f t="shared" si="22"/>
        <v>0</v>
      </c>
      <c r="DR10" s="31">
        <f t="shared" si="22"/>
        <v>0</v>
      </c>
      <c r="DS10" s="31">
        <f t="shared" si="22"/>
        <v>0</v>
      </c>
      <c r="DT10" s="31">
        <f t="shared" si="22"/>
        <v>0</v>
      </c>
      <c r="DU10" s="31">
        <f t="shared" si="22"/>
        <v>0</v>
      </c>
      <c r="DV10" s="31">
        <f t="shared" si="22"/>
        <v>0</v>
      </c>
      <c r="DW10" s="31">
        <f t="shared" si="22"/>
        <v>0</v>
      </c>
      <c r="DX10" s="31">
        <f t="shared" si="22"/>
        <v>0</v>
      </c>
      <c r="DY10" s="31">
        <f t="shared" si="22"/>
        <v>0</v>
      </c>
      <c r="DZ10" s="31">
        <f t="shared" si="22"/>
        <v>0</v>
      </c>
      <c r="EA10" s="31">
        <f t="shared" si="22"/>
        <v>0</v>
      </c>
      <c r="EB10" s="31">
        <f t="shared" si="22"/>
        <v>0</v>
      </c>
      <c r="EC10" s="31">
        <f t="shared" si="22"/>
        <v>0</v>
      </c>
      <c r="ED10" s="31">
        <f t="shared" si="22"/>
        <v>0</v>
      </c>
      <c r="EE10" s="31">
        <f t="shared" si="22"/>
        <v>0</v>
      </c>
      <c r="EF10" s="31">
        <f t="shared" si="22"/>
        <v>0</v>
      </c>
      <c r="EG10" s="31">
        <f t="shared" si="22"/>
        <v>0</v>
      </c>
      <c r="EH10" s="31">
        <f t="shared" si="22"/>
        <v>0</v>
      </c>
      <c r="EI10" s="31">
        <f t="shared" si="22"/>
        <v>0</v>
      </c>
      <c r="EJ10" s="31">
        <f t="shared" si="22"/>
        <v>0</v>
      </c>
      <c r="EK10" s="31">
        <f t="shared" si="22"/>
        <v>0</v>
      </c>
      <c r="EL10" s="31">
        <f t="shared" si="22"/>
        <v>0</v>
      </c>
      <c r="EM10" s="31">
        <f t="shared" si="22"/>
        <v>0</v>
      </c>
      <c r="EN10" s="31">
        <f t="shared" si="22"/>
        <v>0</v>
      </c>
      <c r="EO10" s="31">
        <f t="shared" si="22"/>
        <v>0</v>
      </c>
      <c r="EP10" s="31">
        <f t="shared" si="22"/>
        <v>0</v>
      </c>
      <c r="EQ10" s="31">
        <f t="shared" si="22"/>
        <v>0</v>
      </c>
      <c r="ER10" s="31">
        <f t="shared" si="22"/>
        <v>0</v>
      </c>
      <c r="ES10" s="31">
        <f t="shared" ref="ES10:GC10" si="23">SUBTOTAL(3,ES12:ES167)</f>
        <v>0</v>
      </c>
      <c r="ET10" s="31">
        <f t="shared" si="23"/>
        <v>0</v>
      </c>
      <c r="EU10" s="31">
        <f t="shared" si="23"/>
        <v>0</v>
      </c>
      <c r="EV10" s="31">
        <f t="shared" si="23"/>
        <v>0</v>
      </c>
      <c r="EW10" s="31">
        <f t="shared" si="23"/>
        <v>0</v>
      </c>
      <c r="EX10" s="31">
        <f t="shared" si="23"/>
        <v>0</v>
      </c>
      <c r="EY10" s="31">
        <f t="shared" si="23"/>
        <v>0</v>
      </c>
      <c r="EZ10" s="31">
        <f t="shared" si="23"/>
        <v>0</v>
      </c>
      <c r="FA10" s="31">
        <f t="shared" si="23"/>
        <v>0</v>
      </c>
      <c r="FB10" s="31">
        <f t="shared" si="23"/>
        <v>0</v>
      </c>
      <c r="FC10" s="31">
        <f t="shared" si="23"/>
        <v>0</v>
      </c>
      <c r="FD10" s="31">
        <f t="shared" si="23"/>
        <v>0</v>
      </c>
      <c r="FE10" s="31">
        <f t="shared" si="23"/>
        <v>0</v>
      </c>
      <c r="FF10" s="31">
        <f t="shared" si="23"/>
        <v>0</v>
      </c>
      <c r="FG10" s="31">
        <f t="shared" si="23"/>
        <v>0</v>
      </c>
      <c r="FH10" s="31">
        <f t="shared" si="23"/>
        <v>0</v>
      </c>
      <c r="FI10" s="31">
        <f t="shared" si="23"/>
        <v>0</v>
      </c>
      <c r="FJ10" s="31">
        <f t="shared" si="23"/>
        <v>0</v>
      </c>
      <c r="FK10" s="31">
        <f t="shared" si="23"/>
        <v>0</v>
      </c>
      <c r="FL10" s="31">
        <f t="shared" si="23"/>
        <v>0</v>
      </c>
      <c r="FM10" s="31">
        <f t="shared" si="23"/>
        <v>0</v>
      </c>
      <c r="FN10" s="31">
        <f t="shared" si="23"/>
        <v>0</v>
      </c>
      <c r="FO10" s="31">
        <f t="shared" si="23"/>
        <v>0</v>
      </c>
      <c r="FP10" s="31">
        <f t="shared" si="23"/>
        <v>0</v>
      </c>
      <c r="FQ10" s="31">
        <f t="shared" si="23"/>
        <v>0</v>
      </c>
      <c r="FR10" s="31">
        <f t="shared" si="23"/>
        <v>0</v>
      </c>
      <c r="FS10" s="31">
        <f t="shared" si="23"/>
        <v>0</v>
      </c>
      <c r="FT10" s="31">
        <f t="shared" si="23"/>
        <v>0</v>
      </c>
      <c r="FU10" s="31">
        <f t="shared" si="23"/>
        <v>0</v>
      </c>
      <c r="FV10" s="31">
        <f t="shared" si="23"/>
        <v>0</v>
      </c>
      <c r="FW10" s="31">
        <f t="shared" si="23"/>
        <v>0</v>
      </c>
      <c r="FX10" s="31">
        <f t="shared" si="23"/>
        <v>0</v>
      </c>
      <c r="FY10" s="31">
        <f t="shared" si="23"/>
        <v>0</v>
      </c>
      <c r="FZ10" s="31">
        <f t="shared" si="23"/>
        <v>0</v>
      </c>
      <c r="GA10" s="31">
        <f t="shared" si="23"/>
        <v>0</v>
      </c>
      <c r="GB10" s="31">
        <f t="shared" si="23"/>
        <v>0</v>
      </c>
      <c r="GC10" s="31">
        <f t="shared" si="23"/>
        <v>0</v>
      </c>
      <c r="GD10" s="20"/>
      <c r="GE10" s="32"/>
      <c r="GF10" s="32"/>
      <c r="GG10" s="32"/>
      <c r="GH10" s="32"/>
      <c r="GI10" s="32"/>
      <c r="GJ10" s="32"/>
      <c r="GK10" s="32"/>
      <c r="GL10" s="32"/>
      <c r="GM10" s="33"/>
      <c r="GN10" s="33">
        <f>MAX(GN12:GN167)</f>
        <v>0</v>
      </c>
      <c r="GO10" s="32"/>
      <c r="GP10" s="32"/>
      <c r="GQ10" s="32"/>
      <c r="GR10" s="32"/>
      <c r="GS10" s="32"/>
      <c r="GT10" s="32"/>
      <c r="GU10" s="32"/>
      <c r="GV10" s="32"/>
      <c r="GW10" s="32"/>
      <c r="GX10" s="8" t="e">
        <f>LOOKUP(1,GZ1:GZ167,GX1:GX167)</f>
        <v>#N/A</v>
      </c>
      <c r="GY10" s="8" t="e">
        <f>LOOKUP(1,GZ1:GZ167,GY1:GY167)</f>
        <v>#N/A</v>
      </c>
      <c r="GZ10" s="32"/>
      <c r="HA10" s="34" t="s">
        <v>24</v>
      </c>
      <c r="HI10" s="2">
        <f>P169</f>
        <v>0</v>
      </c>
    </row>
    <row r="11" spans="1:229" s="53" customFormat="1" ht="167.25" customHeight="1" thickBot="1" x14ac:dyDescent="0.25">
      <c r="A11" s="35" t="s">
        <v>25</v>
      </c>
      <c r="B11" s="35" t="s">
        <v>26</v>
      </c>
      <c r="C11" s="36" t="s">
        <v>27</v>
      </c>
      <c r="D11" s="36" t="str">
        <f t="shared" ref="D11:M11" si="24">D10&amp;$C$10</f>
        <v>U10 Races</v>
      </c>
      <c r="E11" s="36" t="str">
        <f t="shared" si="24"/>
        <v>U12 Races</v>
      </c>
      <c r="F11" s="36" t="str">
        <f t="shared" si="24"/>
        <v>U14 Races</v>
      </c>
      <c r="G11" s="36" t="str">
        <f t="shared" si="24"/>
        <v>U16 Races</v>
      </c>
      <c r="H11" s="36" t="str">
        <f t="shared" si="24"/>
        <v>U18 Races</v>
      </c>
      <c r="I11" s="36" t="str">
        <f t="shared" si="24"/>
        <v>Open Races</v>
      </c>
      <c r="J11" s="36" t="str">
        <f t="shared" si="24"/>
        <v xml:space="preserve"> Races</v>
      </c>
      <c r="K11" s="36" t="str">
        <f t="shared" si="24"/>
        <v xml:space="preserve"> Races</v>
      </c>
      <c r="L11" s="36" t="str">
        <f>L10&amp;$C$10</f>
        <v xml:space="preserve"> Races</v>
      </c>
      <c r="M11" s="36" t="str">
        <f t="shared" si="24"/>
        <v>Master Races</v>
      </c>
      <c r="N11" s="36" t="s">
        <v>28</v>
      </c>
      <c r="O11" s="36" t="s">
        <v>29</v>
      </c>
      <c r="P11" s="37">
        <f>SUBTOTAL(3,P12:P168)</f>
        <v>0</v>
      </c>
      <c r="Q11" s="38" t="s">
        <v>30</v>
      </c>
      <c r="R11" s="37" t="s">
        <v>31</v>
      </c>
      <c r="S11" s="37" t="s">
        <v>32</v>
      </c>
      <c r="T11" s="39" t="s">
        <v>33</v>
      </c>
      <c r="U11" s="40" t="s">
        <v>34</v>
      </c>
      <c r="V11" s="41" t="s">
        <v>35</v>
      </c>
      <c r="W11" s="41" t="s">
        <v>36</v>
      </c>
      <c r="X11" s="41" t="s">
        <v>37</v>
      </c>
      <c r="Y11" s="42" t="s">
        <v>38</v>
      </c>
      <c r="Z11" s="42" t="s">
        <v>39</v>
      </c>
      <c r="AA11" s="42" t="s">
        <v>40</v>
      </c>
      <c r="AB11" s="42" t="s">
        <v>41</v>
      </c>
      <c r="AC11" s="42" t="s">
        <v>42</v>
      </c>
      <c r="AD11" s="42" t="s">
        <v>43</v>
      </c>
      <c r="AE11" s="42" t="s">
        <v>44</v>
      </c>
      <c r="AF11" s="42" t="s">
        <v>45</v>
      </c>
      <c r="AG11" s="42" t="s">
        <v>46</v>
      </c>
      <c r="AH11" s="42" t="s">
        <v>47</v>
      </c>
      <c r="AI11" s="41" t="s">
        <v>48</v>
      </c>
      <c r="AJ11" s="41" t="s">
        <v>49</v>
      </c>
      <c r="AK11" s="43" t="s">
        <v>50</v>
      </c>
      <c r="AL11" s="43" t="s">
        <v>51</v>
      </c>
      <c r="AM11" s="43" t="s">
        <v>52</v>
      </c>
      <c r="AN11" s="43" t="s">
        <v>53</v>
      </c>
      <c r="AO11" s="43" t="s">
        <v>54</v>
      </c>
      <c r="AP11" s="43" t="s">
        <v>55</v>
      </c>
      <c r="AQ11" s="43" t="s">
        <v>56</v>
      </c>
      <c r="AR11" s="43" t="s">
        <v>57</v>
      </c>
      <c r="AS11" s="44" t="s">
        <v>58</v>
      </c>
      <c r="AT11" s="44" t="s">
        <v>59</v>
      </c>
      <c r="AU11" s="44" t="s">
        <v>60</v>
      </c>
      <c r="AV11" s="44" t="s">
        <v>61</v>
      </c>
      <c r="AW11" s="44" t="s">
        <v>62</v>
      </c>
      <c r="AX11" s="44" t="s">
        <v>63</v>
      </c>
      <c r="AY11" s="44" t="s">
        <v>64</v>
      </c>
      <c r="AZ11" s="44" t="s">
        <v>65</v>
      </c>
      <c r="BA11" s="44" t="s">
        <v>66</v>
      </c>
      <c r="BB11" s="44" t="s">
        <v>67</v>
      </c>
      <c r="BC11" s="44" t="s">
        <v>68</v>
      </c>
      <c r="BD11" s="44" t="s">
        <v>69</v>
      </c>
      <c r="BE11" s="44" t="s">
        <v>70</v>
      </c>
      <c r="BF11" s="44" t="s">
        <v>71</v>
      </c>
      <c r="BG11" s="44" t="s">
        <v>72</v>
      </c>
      <c r="BH11" s="44" t="s">
        <v>73</v>
      </c>
      <c r="BI11" s="44" t="s">
        <v>74</v>
      </c>
      <c r="BJ11" s="44" t="s">
        <v>75</v>
      </c>
      <c r="BK11" s="44" t="s">
        <v>76</v>
      </c>
      <c r="BL11" s="44" t="s">
        <v>77</v>
      </c>
      <c r="BM11" s="43" t="s">
        <v>78</v>
      </c>
      <c r="BN11" s="43" t="s">
        <v>79</v>
      </c>
      <c r="BO11" s="43" t="s">
        <v>80</v>
      </c>
      <c r="BP11" s="43" t="s">
        <v>81</v>
      </c>
      <c r="BQ11" s="43" t="s">
        <v>82</v>
      </c>
      <c r="BR11" s="43" t="s">
        <v>83</v>
      </c>
      <c r="BS11" s="43" t="s">
        <v>84</v>
      </c>
      <c r="BT11" s="43" t="s">
        <v>85</v>
      </c>
      <c r="BU11" s="43" t="s">
        <v>86</v>
      </c>
      <c r="BV11" s="43" t="s">
        <v>87</v>
      </c>
      <c r="BW11" s="43" t="s">
        <v>88</v>
      </c>
      <c r="BX11" s="43" t="s">
        <v>89</v>
      </c>
      <c r="BY11" s="43" t="s">
        <v>90</v>
      </c>
      <c r="BZ11" s="43" t="s">
        <v>91</v>
      </c>
      <c r="CA11" s="43" t="s">
        <v>92</v>
      </c>
      <c r="CB11" s="43" t="s">
        <v>93</v>
      </c>
      <c r="CC11" s="43" t="s">
        <v>94</v>
      </c>
      <c r="CD11" s="43" t="s">
        <v>95</v>
      </c>
      <c r="CE11" s="43" t="s">
        <v>96</v>
      </c>
      <c r="CF11" s="43" t="s">
        <v>97</v>
      </c>
      <c r="CG11" s="43" t="s">
        <v>98</v>
      </c>
      <c r="CH11" s="43" t="s">
        <v>99</v>
      </c>
      <c r="CI11" s="43" t="s">
        <v>100</v>
      </c>
      <c r="CJ11" s="44" t="s">
        <v>101</v>
      </c>
      <c r="CK11" s="44" t="s">
        <v>102</v>
      </c>
      <c r="CL11" s="44" t="s">
        <v>103</v>
      </c>
      <c r="CM11" s="44" t="s">
        <v>104</v>
      </c>
      <c r="CN11" s="44" t="s">
        <v>105</v>
      </c>
      <c r="CO11" s="44" t="s">
        <v>106</v>
      </c>
      <c r="CP11" s="44" t="s">
        <v>107</v>
      </c>
      <c r="CQ11" s="44" t="s">
        <v>108</v>
      </c>
      <c r="CR11" s="44" t="s">
        <v>109</v>
      </c>
      <c r="CS11" s="44" t="s">
        <v>110</v>
      </c>
      <c r="CT11" s="44" t="s">
        <v>111</v>
      </c>
      <c r="CU11" s="44" t="s">
        <v>112</v>
      </c>
      <c r="CV11" s="44" t="s">
        <v>113</v>
      </c>
      <c r="CW11" s="44" t="s">
        <v>114</v>
      </c>
      <c r="CX11" s="44" t="s">
        <v>115</v>
      </c>
      <c r="CY11" s="44" t="s">
        <v>116</v>
      </c>
      <c r="CZ11" s="44" t="s">
        <v>117</v>
      </c>
      <c r="DA11" s="43" t="s">
        <v>118</v>
      </c>
      <c r="DB11" s="43" t="s">
        <v>119</v>
      </c>
      <c r="DC11" s="43"/>
      <c r="DD11" s="44"/>
      <c r="DE11" s="44"/>
      <c r="DF11" s="44"/>
      <c r="DG11" s="44"/>
      <c r="DH11" s="44"/>
      <c r="DI11" s="44"/>
      <c r="DJ11" s="44"/>
      <c r="DK11" s="44"/>
      <c r="DL11" s="45"/>
      <c r="DM11" s="45"/>
      <c r="DN11" s="45"/>
      <c r="DO11" s="45"/>
      <c r="DP11" s="45"/>
      <c r="DQ11" s="44"/>
      <c r="DR11" s="45"/>
      <c r="DS11" s="45"/>
      <c r="DT11" s="45"/>
      <c r="DU11" s="45"/>
      <c r="DV11" s="45"/>
      <c r="DW11" s="45"/>
      <c r="DX11" s="44"/>
      <c r="DY11" s="44"/>
      <c r="DZ11" s="44"/>
      <c r="EA11" s="45"/>
      <c r="EB11" s="45"/>
      <c r="EC11" s="45"/>
      <c r="ED11" s="45"/>
      <c r="EE11" s="45"/>
      <c r="EF11" s="45"/>
      <c r="EG11" s="46"/>
      <c r="EH11" s="46"/>
      <c r="EI11" s="46"/>
      <c r="EJ11" s="46"/>
      <c r="EK11" s="46"/>
      <c r="EL11" s="46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4"/>
      <c r="FC11" s="44"/>
      <c r="FD11" s="46"/>
      <c r="FE11" s="46"/>
      <c r="FF11" s="46"/>
      <c r="FG11" s="46"/>
      <c r="FH11" s="46"/>
      <c r="FI11" s="46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8"/>
      <c r="FZ11" s="48"/>
      <c r="GA11" s="48"/>
      <c r="GB11" s="48"/>
      <c r="GC11" s="48"/>
      <c r="GD11" s="49" t="s">
        <v>120</v>
      </c>
      <c r="GE11" s="50" t="s">
        <v>121</v>
      </c>
      <c r="GF11" s="50" t="s">
        <v>122</v>
      </c>
      <c r="GG11" s="50" t="s">
        <v>123</v>
      </c>
      <c r="GH11" s="50" t="s">
        <v>124</v>
      </c>
      <c r="GI11" s="50" t="s">
        <v>125</v>
      </c>
      <c r="GJ11" s="50" t="s">
        <v>126</v>
      </c>
      <c r="GK11" s="50" t="s">
        <v>127</v>
      </c>
      <c r="GL11" s="50" t="s">
        <v>128</v>
      </c>
      <c r="GM11" s="50" t="s">
        <v>129</v>
      </c>
      <c r="GN11" s="50" t="s">
        <v>130</v>
      </c>
      <c r="GO11" s="50" t="s">
        <v>131</v>
      </c>
      <c r="GP11" s="50" t="s">
        <v>132</v>
      </c>
      <c r="GQ11" s="50" t="s">
        <v>133</v>
      </c>
      <c r="GR11" s="50" t="s">
        <v>134</v>
      </c>
      <c r="GS11" s="50" t="s">
        <v>135</v>
      </c>
      <c r="GT11" s="51" t="s">
        <v>136</v>
      </c>
      <c r="GU11" s="50" t="s">
        <v>137</v>
      </c>
      <c r="GV11" s="50" t="s">
        <v>138</v>
      </c>
      <c r="GW11" s="50" t="s">
        <v>139</v>
      </c>
      <c r="GX11" s="50" t="s">
        <v>140</v>
      </c>
      <c r="GY11" s="50" t="s">
        <v>141</v>
      </c>
      <c r="GZ11" s="50" t="s">
        <v>142</v>
      </c>
      <c r="HA11" s="50" t="s">
        <v>143</v>
      </c>
      <c r="HB11" s="49" t="s">
        <v>144</v>
      </c>
      <c r="HC11" s="52" t="s">
        <v>145</v>
      </c>
      <c r="HD11" s="52" t="s">
        <v>146</v>
      </c>
      <c r="HE11" s="52" t="s">
        <v>147</v>
      </c>
      <c r="HF11" s="52" t="s">
        <v>148</v>
      </c>
      <c r="HG11" s="52" t="s">
        <v>149</v>
      </c>
      <c r="HH11" s="52" t="s">
        <v>150</v>
      </c>
      <c r="HI11" s="52" t="s">
        <v>151</v>
      </c>
    </row>
    <row r="12" spans="1:229" s="84" customFormat="1" x14ac:dyDescent="0.2">
      <c r="A12" s="54" t="str">
        <f>IF(ISTEXT(P12),COUNTIF([1]DrawDay1!AX$4:AX$3049,GE12)+COUNTIF([1]DrawDay1!AX$4:AX$3049,GF12)+COUNTIF([1]DrawDay2!AX$4:AX$2962,GE12)+COUNTIF([1]DrawDay2!AX$4:AX$2962,GF12)+COUNTIF([1]DrawDay3!AX$4:AX$2311,GE12)+COUNTIF([1]DrawDay3!AX$4:AX$2311,GF12)+COUNTIF([1]WarCanoe!AF$4:AF3323,GE12),"")</f>
        <v/>
      </c>
      <c r="B12" s="54" t="str">
        <f>IF(ISTEXT(P12),COUNTIF([1]DrawDay1!AV$4:AV$3049,GE12)+COUNTIF([1]DrawDay2!AV$4:AV$2962,GE12)+COUNTIF([1]DrawDay3!AV$4:AV$2311,GE12)+COUNTIF([1]WarCanoe!AG$4:AG3323,GE12),"")</f>
        <v/>
      </c>
      <c r="C12" s="55">
        <f t="shared" ref="C12:C75" si="25">N12+O12</f>
        <v>0</v>
      </c>
      <c r="D12" s="54">
        <f>COUNTIFS($U$7:$GC$7,D$10,$U12:$GC12,"&gt;a")+COUNTIFS($U$7:$GC$7,D$10,$U12:$GC12,"&gt;0")</f>
        <v>0</v>
      </c>
      <c r="E12" s="54">
        <f>COUNTIFS($U$7:$GC$7,E$10,$U12:$GC12,"&gt;a")+COUNTIFS($U$7:$GC$7,E$10,$U12:$GC12,"&gt;0")</f>
        <v>0</v>
      </c>
      <c r="F12" s="54">
        <f>COUNTIFS($U$7:$GC$7,F$10,$U12:$GC12,"&gt;a")+COUNTIFS($U$7:$GC$7,F$10,$U12:$GC12,"&gt;0")</f>
        <v>0</v>
      </c>
      <c r="G12" s="54">
        <f>COUNTIFS($U$7:$GC$7,G$10,$U12:$GC12,"&gt;a")+COUNTIFS($U$7:$GC$7,G$10,$U12:$GC12,"&gt;0")</f>
        <v>0</v>
      </c>
      <c r="H12" s="54">
        <f>COUNTIFS($U$7:$GC$7,H$10,$U12:$GC12,"&gt;a")+COUNTIFS($U$7:$GC$7,H$10,$U12:$GC12,"&gt;0")</f>
        <v>0</v>
      </c>
      <c r="I12" s="54">
        <f>COUNTIFS($U$7:$GC$7,I$10,$U12:$GC12,"&gt;a")+COUNTIFS($U$7:$GC$7,I$10,$U12:$GC12,"&gt;0")</f>
        <v>0</v>
      </c>
      <c r="J12" s="54">
        <f>COUNTIFS($U$7:$GC$7,J$10,$U12:$GC12,"&gt;a")+COUNTIFS($U$7:$GC$7,J$10,$U12:$GC12,"&gt;0")</f>
        <v>0</v>
      </c>
      <c r="K12" s="54">
        <f>COUNTIFS($U$7:$GC$7,K$10,$U12:$GC12,"&gt;a")+COUNTIFS($U$7:$GC$7,K$10,$U12:$GC12,"&gt;0")</f>
        <v>0</v>
      </c>
      <c r="L12" s="54">
        <f>COUNTIFS($U$7:$GC$7,L$10,$U12:$GC12,"&gt;a")+COUNTIFS($U$7:$GC$7,L$10,$U12:$GC12,"&gt;0")</f>
        <v>0</v>
      </c>
      <c r="M12" s="54">
        <f>COUNTIFS($U$7:$GC$7,M$10,$U12:$GC12,"&gt;a")+COUNTIFS($U$7:$GC$7,M$10,$U12:$GC12,"&gt;0")</f>
        <v>0</v>
      </c>
      <c r="N12" s="54">
        <f>COUNTIFS($U$8:$GC$8,"=K",U12:GC12,"&gt;a")+COUNTIFS($U$8:$GC$8,"=K",U12:GC12,"&gt;0")</f>
        <v>0</v>
      </c>
      <c r="O12" s="54">
        <f>COUNTIFS($U$8:$GC$8,"=C",U12:GC12,"&gt;a")+COUNTIFS($U$8:$GC$8,"=C",U12:GC12,"&gt;0")</f>
        <v>0</v>
      </c>
      <c r="P12" s="56"/>
      <c r="Q12" s="57"/>
      <c r="R12" s="57"/>
      <c r="S12" s="58"/>
      <c r="T12" s="59"/>
      <c r="U12" s="60"/>
      <c r="V12" s="61"/>
      <c r="W12" s="60"/>
      <c r="X12" s="61"/>
      <c r="Y12" s="62"/>
      <c r="Z12" s="61"/>
      <c r="AA12" s="63"/>
      <c r="AB12" s="61"/>
      <c r="AC12" s="61"/>
      <c r="AD12" s="61"/>
      <c r="AE12" s="61"/>
      <c r="AF12" s="61"/>
      <c r="AG12" s="61"/>
      <c r="AH12" s="61"/>
      <c r="AI12" s="61"/>
      <c r="AJ12" s="61"/>
      <c r="AK12" s="64"/>
      <c r="AL12" s="64"/>
      <c r="AM12" s="65"/>
      <c r="AN12" s="65"/>
      <c r="AO12" s="65"/>
      <c r="AP12" s="66"/>
      <c r="AQ12" s="66"/>
      <c r="AR12" s="66"/>
      <c r="AS12" s="67"/>
      <c r="AT12" s="68"/>
      <c r="AU12" s="69"/>
      <c r="AV12" s="69"/>
      <c r="AW12" s="69"/>
      <c r="AX12" s="70"/>
      <c r="AY12" s="68"/>
      <c r="AZ12" s="69"/>
      <c r="BA12" s="69"/>
      <c r="BB12" s="69"/>
      <c r="BC12" s="67"/>
      <c r="BD12" s="68"/>
      <c r="BE12" s="69"/>
      <c r="BF12" s="69"/>
      <c r="BG12" s="69"/>
      <c r="BH12" s="70"/>
      <c r="BI12" s="68"/>
      <c r="BJ12" s="69"/>
      <c r="BK12" s="69"/>
      <c r="BL12" s="69"/>
      <c r="BM12" s="70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3" t="str">
        <f t="shared" ref="GD12:GD75" si="26">TRIM(P12)</f>
        <v/>
      </c>
      <c r="GE12" s="74" t="str">
        <f t="shared" ref="GE12:GE75" si="27">"*"&amp;GD12&amp;"*"</f>
        <v>**</v>
      </c>
      <c r="GF12" s="74" t="str">
        <f t="shared" ref="GF12:GF75" si="28">IF(LEN(GD12)&gt;0,"*"&amp;LEFT(GD12,2)&amp;". "&amp;TRIM(RIGHT(GD12,(LEN(GD12)-FIND(" ",GD12))))&amp;"*","")</f>
        <v/>
      </c>
      <c r="GG12" s="74" t="str">
        <f t="shared" ref="GG12:GG75" si="29">TRIM(P12)</f>
        <v/>
      </c>
      <c r="GH12" s="75" t="str">
        <f t="shared" ref="GH12:GH75" si="30">IF(LEN(GD12)&gt;0,LEFT(GD12,2)&amp;". "&amp;TRIM(RIGHT(GD12,(LEN(GD12)-FIND(" ",GD12)))),"")</f>
        <v/>
      </c>
      <c r="GI12" s="74" t="str">
        <f t="shared" ref="GI12:GI75" si="31">IF(LEN(GD12)&gt;0,LEFT(GD12,2)&amp;"*"&amp;TRIM(RIGHT(GD12,(LEN(GD12)-FIND(" ",GD12)))),"")</f>
        <v/>
      </c>
      <c r="GJ12" s="75" t="str">
        <f t="shared" ref="GJ12:GJ75" si="32">IF(LEN(GG12)&gt;0,IF(HC12="Male","Men:"&amp;GG12,"Women:"&amp;GG12),"")</f>
        <v/>
      </c>
      <c r="GK12" s="75" t="str">
        <f t="shared" ref="GK12:GK75" si="33">IF(LEN(GG12)&gt;0,IF(HC12="Male","Men:"&amp;GH12,"Women:"&amp;GH12),"")</f>
        <v/>
      </c>
      <c r="GL12" s="75" t="str">
        <f t="shared" ref="GL12:GL75" si="34">UPPER(GG12)</f>
        <v/>
      </c>
      <c r="GM12" s="13">
        <f>ROW()</f>
        <v>12</v>
      </c>
      <c r="GN12" s="13" t="str">
        <f>IF(LEN(GL12)&gt;0,MAX(GN$11:GN11)+1,"")</f>
        <v/>
      </c>
      <c r="GO12" s="6" t="str">
        <f>IF(N12&gt;0,IF(O12=0,"K","Both"),IF(O12&gt;0,"C",""))</f>
        <v/>
      </c>
      <c r="GP12" s="75" t="str">
        <f>IF(ISTEXT(P12),A12,"")</f>
        <v/>
      </c>
      <c r="GQ12" s="76">
        <f>IF(ISNUMBER(GP12),IF(GP12&gt;8,MAX(GQ$10:GQ11)+1,0),0)</f>
        <v>0</v>
      </c>
      <c r="GR12" s="77" t="str">
        <f>IF(TRIM(P12)&gt;"a",COUNTIF([1]DrawDay1!AW$4:AW$3049,GE12)+COUNTIF([1]DrawDay1!AW$4:AW$3049,GF12)+COUNTIF([1]DrawDay2!AW$4:AW$2962,GE12)+COUNTIF([1]DrawDay2!AW$4:AW$2962,GF12)+COUNTIF([1]DrawDay3!AW$4:AW$2311,GE12)+COUNTIF([1]DrawDay3!AW$4:AW$2311,GF12)+COUNTIF([1]WarCanoe!AE$5:AE$1500,GD12),"")</f>
        <v/>
      </c>
      <c r="GS12" s="76">
        <f>IF(ISNUMBER(GR12),IF(GR12&gt;8,MAX(GS$10:GS11)+1,0),0)</f>
        <v>0</v>
      </c>
      <c r="GT12" s="78" t="str">
        <f t="shared" ref="GT12:GT75" si="35">"*"&amp;Q12&amp;"*"</f>
        <v>**</v>
      </c>
      <c r="GU12" s="78"/>
      <c r="GV12" s="78" t="str">
        <f>IF(GK12="","",MATCH(GK12,GK$1:GK11,0))</f>
        <v/>
      </c>
      <c r="GW12" s="78" t="str">
        <f t="shared" ref="GW12:GW75" si="36">IF(ISNA(GV12),"",GV12)</f>
        <v/>
      </c>
      <c r="GX12" s="78" t="str">
        <f>IF(ISNUMBER(GW12),P12,"")</f>
        <v/>
      </c>
      <c r="GY12" s="74" t="str">
        <f>IF(ISNUMBER(GW12),INDEX(P$1:P$167,GW12),"")</f>
        <v/>
      </c>
      <c r="GZ12" s="79" t="str">
        <f>IF(ISNUMBER(GW12),MAX(GZ$11:GZ11)+1,"")</f>
        <v/>
      </c>
      <c r="HA12" s="80">
        <f>IF(ISTEXT(P12),IF(FIND(" ",P12&amp;HA$10)=(LEN(P12)+1),ROW(),0),0)</f>
        <v>0</v>
      </c>
      <c r="HB12" s="81">
        <f>IF(IF(LEN(TRIM(P12))=0,0,LEN(TRIM(P12))-LEN(SUBSTITUTE(P12," ",""))+1)&gt;2,ROW(),0)</f>
        <v>0</v>
      </c>
      <c r="HC12" s="81" t="str">
        <f>IF(LEN(R12)&gt;0,VLOOKUP(R12,HC$172:HD$179,2,FALSE),"")</f>
        <v/>
      </c>
      <c r="HD12" s="81" t="str">
        <f>IF(LEN(P12)&gt;0,IF(ISNA(HC12),ROW(),""),"")</f>
        <v/>
      </c>
      <c r="HE12" s="82" t="str">
        <f>IF(LEN(P12)&gt;0,IF(LEN(S12)&gt;0,VLOOKUP(P12,[1]PadTracInfo!G$2:H$999,2,FALSE),""),"")</f>
        <v/>
      </c>
      <c r="HF12" s="82"/>
      <c r="HG12" s="82" t="str">
        <f>IF(HF12="ok","ok",IF(LEN(S12)&gt;0,IF(S12=HE12,"ok","mismatch"),""))</f>
        <v/>
      </c>
      <c r="HH12" s="82" t="str">
        <f>IF(LEN(P12)&gt;0,IF(LEN(HG12)&gt;0,HG12,IF(LEN(S12)=0,VLOOKUP(P12,[1]PadTracInfo!G$2:H$999,2,FALSE),"")),"")</f>
        <v/>
      </c>
      <c r="HI12" s="83" t="str">
        <f>IF(LEN(P12)&gt;0,IF(ISNA(HH12),"Not Registered",IF(HH12="ok","ok",IF(HH12="mismatch","Registration number does not match",IF(ISNUMBER(HH12),"ok","Logic ERROR")))),"")</f>
        <v/>
      </c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</row>
    <row r="13" spans="1:229" s="84" customFormat="1" x14ac:dyDescent="0.2">
      <c r="A13" s="54" t="str">
        <f>IF(ISTEXT(P13),COUNTIF([1]DrawDay1!AX$4:AX$3049,GE13)+COUNTIF([1]DrawDay1!AX$4:AX$3049,GF13)+COUNTIF([1]DrawDay2!AX$4:AX$2962,GE13)+COUNTIF([1]DrawDay2!AX$4:AX$2962,GF13)+COUNTIF([1]DrawDay3!AX$4:AX$2311,GE13)+COUNTIF([1]DrawDay3!AX$4:AX$2311,GF13)+COUNTIF([1]WarCanoe!AF$4:AF3324,GE13),"")</f>
        <v/>
      </c>
      <c r="B13" s="54" t="str">
        <f>IF(ISTEXT(P13),COUNTIF([1]DrawDay1!AV$4:AV$3049,GE13)+COUNTIF([1]DrawDay2!AV$4:AV$2962,GE13)+COUNTIF([1]DrawDay3!AV$4:AV$2311,GE13)+COUNTIF([1]WarCanoe!AG$4:AG3324,GE13),"")</f>
        <v/>
      </c>
      <c r="C13" s="55">
        <f t="shared" si="25"/>
        <v>0</v>
      </c>
      <c r="D13" s="54">
        <f>COUNTIFS($U$7:$GC$7,D$10,$U13:$GC13,"&gt;a")+COUNTIFS($U$7:$GC$7,D$10,$U13:$GC13,"&gt;0")</f>
        <v>0</v>
      </c>
      <c r="E13" s="54">
        <f>COUNTIFS($U$7:$GC$7,E$10,$U13:$GC13,"&gt;a")+COUNTIFS($U$7:$GC$7,E$10,$U13:$GC13,"&gt;0")</f>
        <v>0</v>
      </c>
      <c r="F13" s="54">
        <f>COUNTIFS($U$7:$GC$7,F$10,$U13:$GC13,"&gt;a")+COUNTIFS($U$7:$GC$7,F$10,$U13:$GC13,"&gt;0")</f>
        <v>0</v>
      </c>
      <c r="G13" s="54">
        <f>COUNTIFS($U$7:$GC$7,G$10,$U13:$GC13,"&gt;a")+COUNTIFS($U$7:$GC$7,G$10,$U13:$GC13,"&gt;0")</f>
        <v>0</v>
      </c>
      <c r="H13" s="54">
        <f>COUNTIFS($U$7:$GC$7,H$10,$U13:$GC13,"&gt;a")+COUNTIFS($U$7:$GC$7,H$10,$U13:$GC13,"&gt;0")</f>
        <v>0</v>
      </c>
      <c r="I13" s="54">
        <f>COUNTIFS($U$7:$GC$7,I$10,$U13:$GC13,"&gt;a")+COUNTIFS($U$7:$GC$7,I$10,$U13:$GC13,"&gt;0")</f>
        <v>0</v>
      </c>
      <c r="J13" s="54">
        <f>COUNTIFS($U$7:$GC$7,J$10,$U13:$GC13,"&gt;a")+COUNTIFS($U$7:$GC$7,J$10,$U13:$GC13,"&gt;0")</f>
        <v>0</v>
      </c>
      <c r="K13" s="54">
        <f>COUNTIFS($U$7:$GC$7,K$10,$U13:$GC13,"&gt;a")+COUNTIFS($U$7:$GC$7,K$10,$U13:$GC13,"&gt;0")</f>
        <v>0</v>
      </c>
      <c r="L13" s="54">
        <f>COUNTIFS($U$7:$GC$7,L$10,$U13:$GC13,"&gt;a")+COUNTIFS($U$7:$GC$7,L$10,$U13:$GC13,"&gt;0")</f>
        <v>0</v>
      </c>
      <c r="M13" s="54">
        <f>COUNTIFS($U$7:$GC$7,M$10,$U13:$GC13,"&gt;a")+COUNTIFS($U$7:$GC$7,M$10,$U13:$GC13,"&gt;0")</f>
        <v>0</v>
      </c>
      <c r="N13" s="54">
        <f>COUNTIFS($U$8:$GC$8,"=K",U13:GC13,"&gt;a")+COUNTIFS($U$8:$GC$8,"=K",U13:GC13,"&gt;0")</f>
        <v>0</v>
      </c>
      <c r="O13" s="54">
        <f>COUNTIFS($U$8:$GC$8,"=C",U13:GC13,"&gt;a")+COUNTIFS($U$8:$GC$8,"=C",U13:GC13,"&gt;0")</f>
        <v>0</v>
      </c>
      <c r="P13" s="56"/>
      <c r="Q13" s="57"/>
      <c r="R13" s="57"/>
      <c r="S13" s="58"/>
      <c r="T13" s="59"/>
      <c r="U13" s="61"/>
      <c r="V13" s="61"/>
      <c r="W13" s="61"/>
      <c r="X13" s="61"/>
      <c r="Y13" s="60"/>
      <c r="Z13" s="60"/>
      <c r="AA13" s="61"/>
      <c r="AB13" s="61"/>
      <c r="AC13" s="61"/>
      <c r="AD13" s="61"/>
      <c r="AE13" s="61"/>
      <c r="AF13" s="61"/>
      <c r="AG13" s="61"/>
      <c r="AH13" s="61"/>
      <c r="AI13" s="85"/>
      <c r="AJ13" s="61"/>
      <c r="AK13" s="85"/>
      <c r="AL13" s="85"/>
      <c r="AM13" s="65"/>
      <c r="AN13" s="65"/>
      <c r="AO13" s="65"/>
      <c r="AP13" s="66"/>
      <c r="AQ13" s="66"/>
      <c r="AR13" s="66"/>
      <c r="AS13" s="67"/>
      <c r="AT13" s="68"/>
      <c r="AU13" s="69"/>
      <c r="AV13" s="69"/>
      <c r="AW13" s="69"/>
      <c r="AX13" s="70"/>
      <c r="AY13" s="68"/>
      <c r="AZ13" s="69"/>
      <c r="BA13" s="69"/>
      <c r="BB13" s="69"/>
      <c r="BC13" s="67"/>
      <c r="BD13" s="68"/>
      <c r="BE13" s="69"/>
      <c r="BF13" s="69"/>
      <c r="BG13" s="69"/>
      <c r="BH13" s="70"/>
      <c r="BI13" s="68"/>
      <c r="BJ13" s="69"/>
      <c r="BK13" s="69"/>
      <c r="BL13" s="69"/>
      <c r="BM13" s="70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3" t="str">
        <f t="shared" si="26"/>
        <v/>
      </c>
      <c r="GE13" s="74" t="str">
        <f t="shared" si="27"/>
        <v>**</v>
      </c>
      <c r="GF13" s="74" t="str">
        <f t="shared" si="28"/>
        <v/>
      </c>
      <c r="GG13" s="74" t="str">
        <f t="shared" si="29"/>
        <v/>
      </c>
      <c r="GH13" s="75" t="str">
        <f t="shared" si="30"/>
        <v/>
      </c>
      <c r="GI13" s="74" t="str">
        <f t="shared" si="31"/>
        <v/>
      </c>
      <c r="GJ13" s="75" t="str">
        <f t="shared" si="32"/>
        <v/>
      </c>
      <c r="GK13" s="75" t="str">
        <f t="shared" si="33"/>
        <v/>
      </c>
      <c r="GL13" s="75" t="str">
        <f t="shared" si="34"/>
        <v/>
      </c>
      <c r="GM13" s="13">
        <f>ROW()</f>
        <v>13</v>
      </c>
      <c r="GN13" s="13" t="str">
        <f>IF(LEN(GL13)&gt;0,MAX(GN$11:GN12)+1,"")</f>
        <v/>
      </c>
      <c r="GO13" s="6" t="str">
        <f>IF(N13&gt;0,IF(O13=0,"K","Both"),IF(O13&gt;0,"C",""))</f>
        <v/>
      </c>
      <c r="GP13" s="75" t="str">
        <f>IF(ISTEXT(P13),A13,"")</f>
        <v/>
      </c>
      <c r="GQ13" s="76">
        <f>IF(ISNUMBER(GP13),IF(GP13&gt;8,MAX(GQ$10:GQ12)+1,0),0)</f>
        <v>0</v>
      </c>
      <c r="GR13" s="77" t="str">
        <f>IF(TRIM(P13)&gt;"a",COUNTIF([1]DrawDay1!AW$4:AW$3049,GE13)+COUNTIF([1]DrawDay1!AW$4:AW$3049,GF13)+COUNTIF([1]DrawDay2!AW$4:AW$2962,GE13)+COUNTIF([1]DrawDay2!AW$4:AW$2962,GF13)+COUNTIF([1]DrawDay3!AW$4:AW$2311,GE13)+COUNTIF([1]DrawDay3!AW$4:AW$2311,GF13)+COUNTIF([1]WarCanoe!AE$5:AE$1500,GD13),"")</f>
        <v/>
      </c>
      <c r="GS13" s="76">
        <f>IF(ISNUMBER(GR13),IF(GR13&gt;8,MAX(GS$10:GS12)+1,0),0)</f>
        <v>0</v>
      </c>
      <c r="GT13" s="78" t="str">
        <f t="shared" si="35"/>
        <v>**</v>
      </c>
      <c r="GU13" s="78"/>
      <c r="GV13" s="78" t="str">
        <f>IF(GK13="","",MATCH(GK13,GK$1:GK12,0))</f>
        <v/>
      </c>
      <c r="GW13" s="78" t="str">
        <f t="shared" si="36"/>
        <v/>
      </c>
      <c r="GX13" s="78" t="str">
        <f>IF(ISNUMBER(GW13),P13,"")</f>
        <v/>
      </c>
      <c r="GY13" s="74" t="str">
        <f>IF(ISNUMBER(GW13),INDEX(P$1:P$167,GW13),"")</f>
        <v/>
      </c>
      <c r="GZ13" s="79" t="str">
        <f>IF(ISNUMBER(GW13),MAX(GZ$11:GZ12)+1,"")</f>
        <v/>
      </c>
      <c r="HA13" s="80">
        <f>IF(ISTEXT(P13),IF(FIND(" ",P13&amp;HA$10)=(LEN(P13)+1),ROW(),0),0)</f>
        <v>0</v>
      </c>
      <c r="HB13" s="81">
        <f>IF(IF(LEN(TRIM(P13))=0,0,LEN(TRIM(P13))-LEN(SUBSTITUTE(P13," ",""))+1)&gt;2,ROW(),0)</f>
        <v>0</v>
      </c>
      <c r="HC13" s="81" t="str">
        <f>IF(LEN(R13)&gt;0,VLOOKUP(R13,HC$172:HD$179,2,FALSE),"")</f>
        <v/>
      </c>
      <c r="HD13" s="81" t="str">
        <f>IF(LEN(P13)&gt;0,IF(ISNA(HC13),ROW(),""),"")</f>
        <v/>
      </c>
      <c r="HE13" s="82" t="str">
        <f>IF(LEN(P13)&gt;0,IF(LEN(S13)&gt;0,VLOOKUP(P13,[1]PadTracInfo!G$2:H$999,2,FALSE),""),"")</f>
        <v/>
      </c>
      <c r="HF13" s="82"/>
      <c r="HG13" s="82" t="str">
        <f>IF(HF13="ok","ok",IF(LEN(S13)&gt;0,IF(S13=HE13,"ok","mismatch"),""))</f>
        <v/>
      </c>
      <c r="HH13" s="82" t="str">
        <f>IF(LEN(P13)&gt;0,IF(LEN(HG13)&gt;0,HG13,IF(LEN(S13)=0,VLOOKUP(P13,[1]PadTracInfo!G$2:H$999,2,FALSE),"")),"")</f>
        <v/>
      </c>
      <c r="HI13" s="83" t="str">
        <f>IF(LEN(P13)&gt;0,IF(ISNA(HH13),"Not Registered",IF(HH13="ok","ok",IF(HH13="mismatch","Registration number does not match",IF(ISNUMBER(HH13),"ok","Logic ERROR")))),"")</f>
        <v/>
      </c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</row>
    <row r="14" spans="1:229" s="84" customFormat="1" x14ac:dyDescent="0.2">
      <c r="A14" s="54" t="str">
        <f>IF(ISTEXT(P14),COUNTIF([1]DrawDay1!AX$4:AX$3049,GE14)+COUNTIF([1]DrawDay1!AX$4:AX$3049,GF14)+COUNTIF([1]DrawDay2!AX$4:AX$2962,GE14)+COUNTIF([1]DrawDay2!AX$4:AX$2962,GF14)+COUNTIF([1]DrawDay3!AX$4:AX$2311,GE14)+COUNTIF([1]DrawDay3!AX$4:AX$2311,GF14)+COUNTIF([1]WarCanoe!AF$4:AF3325,GE14),"")</f>
        <v/>
      </c>
      <c r="B14" s="54" t="str">
        <f>IF(ISTEXT(P14),COUNTIF([1]DrawDay1!AV$4:AV$3049,GE14)+COUNTIF([1]DrawDay2!AV$4:AV$2962,GE14)+COUNTIF([1]DrawDay3!AV$4:AV$2311,GE14)+COUNTIF([1]WarCanoe!AG$4:AG3325,GE14),"")</f>
        <v/>
      </c>
      <c r="C14" s="55">
        <f t="shared" si="25"/>
        <v>0</v>
      </c>
      <c r="D14" s="54">
        <f>COUNTIFS($U$7:$GC$7,D$10,$U14:$GC14,"&gt;a")+COUNTIFS($U$7:$GC$7,D$10,$U14:$GC14,"&gt;0")</f>
        <v>0</v>
      </c>
      <c r="E14" s="54">
        <f>COUNTIFS($U$7:$GC$7,E$10,$U14:$GC14,"&gt;a")+COUNTIFS($U$7:$GC$7,E$10,$U14:$GC14,"&gt;0")</f>
        <v>0</v>
      </c>
      <c r="F14" s="54">
        <f>COUNTIFS($U$7:$GC$7,F$10,$U14:$GC14,"&gt;a")+COUNTIFS($U$7:$GC$7,F$10,$U14:$GC14,"&gt;0")</f>
        <v>0</v>
      </c>
      <c r="G14" s="54">
        <f>COUNTIFS($U$7:$GC$7,G$10,$U14:$GC14,"&gt;a")+COUNTIFS($U$7:$GC$7,G$10,$U14:$GC14,"&gt;0")</f>
        <v>0</v>
      </c>
      <c r="H14" s="54">
        <f>COUNTIFS($U$7:$GC$7,H$10,$U14:$GC14,"&gt;a")+COUNTIFS($U$7:$GC$7,H$10,$U14:$GC14,"&gt;0")</f>
        <v>0</v>
      </c>
      <c r="I14" s="54">
        <f>COUNTIFS($U$7:$GC$7,I$10,$U14:$GC14,"&gt;a")+COUNTIFS($U$7:$GC$7,I$10,$U14:$GC14,"&gt;0")</f>
        <v>0</v>
      </c>
      <c r="J14" s="54">
        <f>COUNTIFS($U$7:$GC$7,J$10,$U14:$GC14,"&gt;a")+COUNTIFS($U$7:$GC$7,J$10,$U14:$GC14,"&gt;0")</f>
        <v>0</v>
      </c>
      <c r="K14" s="54">
        <f>COUNTIFS($U$7:$GC$7,K$10,$U14:$GC14,"&gt;a")+COUNTIFS($U$7:$GC$7,K$10,$U14:$GC14,"&gt;0")</f>
        <v>0</v>
      </c>
      <c r="L14" s="54">
        <f>COUNTIFS($U$7:$GC$7,L$10,$U14:$GC14,"&gt;a")+COUNTIFS($U$7:$GC$7,L$10,$U14:$GC14,"&gt;0")</f>
        <v>0</v>
      </c>
      <c r="M14" s="54">
        <f>COUNTIFS($U$7:$GC$7,M$10,$U14:$GC14,"&gt;a")+COUNTIFS($U$7:$GC$7,M$10,$U14:$GC14,"&gt;0")</f>
        <v>0</v>
      </c>
      <c r="N14" s="54">
        <f>COUNTIFS($U$8:$GC$8,"=K",U14:GC14,"&gt;a")+COUNTIFS($U$8:$GC$8,"=K",U14:GC14,"&gt;0")</f>
        <v>0</v>
      </c>
      <c r="O14" s="54">
        <f>COUNTIFS($U$8:$GC$8,"=C",U14:GC14,"&gt;a")+COUNTIFS($U$8:$GC$8,"=C",U14:GC14,"&gt;0")</f>
        <v>0</v>
      </c>
      <c r="P14" s="56"/>
      <c r="Q14" s="57"/>
      <c r="R14" s="57"/>
      <c r="S14" s="58"/>
      <c r="T14" s="59"/>
      <c r="U14" s="61"/>
      <c r="V14" s="61"/>
      <c r="W14" s="61"/>
      <c r="X14" s="61"/>
      <c r="Y14" s="60"/>
      <c r="Z14" s="60"/>
      <c r="AA14" s="61"/>
      <c r="AB14" s="61"/>
      <c r="AC14" s="61"/>
      <c r="AD14" s="61"/>
      <c r="AE14" s="61"/>
      <c r="AF14" s="61"/>
      <c r="AG14" s="61"/>
      <c r="AH14" s="61"/>
      <c r="AI14" s="63"/>
      <c r="AJ14" s="61"/>
      <c r="AK14" s="64"/>
      <c r="AL14" s="64"/>
      <c r="AM14" s="65"/>
      <c r="AN14" s="65"/>
      <c r="AO14" s="65"/>
      <c r="AP14" s="66"/>
      <c r="AQ14" s="66"/>
      <c r="AR14" s="66"/>
      <c r="AS14" s="67"/>
      <c r="AT14" s="68"/>
      <c r="AU14" s="69"/>
      <c r="AV14" s="69"/>
      <c r="AW14" s="69"/>
      <c r="AX14" s="70"/>
      <c r="AY14" s="68"/>
      <c r="AZ14" s="69"/>
      <c r="BA14" s="69"/>
      <c r="BB14" s="69"/>
      <c r="BC14" s="67"/>
      <c r="BD14" s="68"/>
      <c r="BE14" s="69"/>
      <c r="BF14" s="69"/>
      <c r="BG14" s="69"/>
      <c r="BH14" s="70"/>
      <c r="BI14" s="68"/>
      <c r="BJ14" s="69"/>
      <c r="BK14" s="69"/>
      <c r="BL14" s="69"/>
      <c r="BM14" s="70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3" t="str">
        <f t="shared" si="26"/>
        <v/>
      </c>
      <c r="GE14" s="74" t="str">
        <f t="shared" si="27"/>
        <v>**</v>
      </c>
      <c r="GF14" s="74" t="str">
        <f t="shared" si="28"/>
        <v/>
      </c>
      <c r="GG14" s="74" t="str">
        <f t="shared" si="29"/>
        <v/>
      </c>
      <c r="GH14" s="75" t="str">
        <f t="shared" si="30"/>
        <v/>
      </c>
      <c r="GI14" s="74" t="str">
        <f t="shared" si="31"/>
        <v/>
      </c>
      <c r="GJ14" s="75" t="str">
        <f t="shared" si="32"/>
        <v/>
      </c>
      <c r="GK14" s="75" t="str">
        <f t="shared" si="33"/>
        <v/>
      </c>
      <c r="GL14" s="75" t="str">
        <f t="shared" si="34"/>
        <v/>
      </c>
      <c r="GM14" s="13">
        <f>ROW()</f>
        <v>14</v>
      </c>
      <c r="GN14" s="13" t="str">
        <f>IF(LEN(GL14)&gt;0,MAX(GN$11:GN13)+1,"")</f>
        <v/>
      </c>
      <c r="GO14" s="6" t="str">
        <f>IF(N14&gt;0,IF(O14=0,"K","Both"),IF(O14&gt;0,"C",""))</f>
        <v/>
      </c>
      <c r="GP14" s="75" t="str">
        <f>IF(ISTEXT(P14),A14,"")</f>
        <v/>
      </c>
      <c r="GQ14" s="76">
        <f>IF(ISNUMBER(GP14),IF(GP14&gt;8,MAX(GQ$10:GQ13)+1,0),0)</f>
        <v>0</v>
      </c>
      <c r="GR14" s="77" t="str">
        <f>IF(TRIM(P14)&gt;"a",COUNTIF([1]DrawDay1!AW$4:AW$3049,GE14)+COUNTIF([1]DrawDay1!AW$4:AW$3049,GF14)+COUNTIF([1]DrawDay2!AW$4:AW$2962,GE14)+COUNTIF([1]DrawDay2!AW$4:AW$2962,GF14)+COUNTIF([1]DrawDay3!AW$4:AW$2311,GE14)+COUNTIF([1]DrawDay3!AW$4:AW$2311,GF14)+COUNTIF([1]WarCanoe!AE$5:AE$1500,GD14),"")</f>
        <v/>
      </c>
      <c r="GS14" s="76">
        <f>IF(ISNUMBER(GR14),IF(GR14&gt;8,MAX(GS$10:GS13)+1,0),0)</f>
        <v>0</v>
      </c>
      <c r="GT14" s="78" t="str">
        <f t="shared" si="35"/>
        <v>**</v>
      </c>
      <c r="GU14" s="78"/>
      <c r="GV14" s="78" t="str">
        <f>IF(GK14="","",MATCH(GK14,GK$1:GK13,0))</f>
        <v/>
      </c>
      <c r="GW14" s="78" t="str">
        <f t="shared" si="36"/>
        <v/>
      </c>
      <c r="GX14" s="78" t="str">
        <f>IF(ISNUMBER(GW14),P14,"")</f>
        <v/>
      </c>
      <c r="GY14" s="74" t="str">
        <f>IF(ISNUMBER(GW14),INDEX(P$1:P$167,GW14),"")</f>
        <v/>
      </c>
      <c r="GZ14" s="79" t="str">
        <f>IF(ISNUMBER(GW14),MAX(GZ$11:GZ13)+1,"")</f>
        <v/>
      </c>
      <c r="HA14" s="80">
        <f>IF(ISTEXT(P14),IF(FIND(" ",P14&amp;HA$10)=(LEN(P14)+1),ROW(),0),0)</f>
        <v>0</v>
      </c>
      <c r="HB14" s="81">
        <f>IF(IF(LEN(TRIM(P14))=0,0,LEN(TRIM(P14))-LEN(SUBSTITUTE(P14," ",""))+1)&gt;2,ROW(),0)</f>
        <v>0</v>
      </c>
      <c r="HC14" s="81" t="str">
        <f>IF(LEN(R14)&gt;0,VLOOKUP(R14,HC$172:HD$179,2,FALSE),"")</f>
        <v/>
      </c>
      <c r="HD14" s="81" t="str">
        <f>IF(LEN(P14)&gt;0,IF(ISNA(HC14),ROW(),""),"")</f>
        <v/>
      </c>
      <c r="HE14" s="82" t="str">
        <f>IF(LEN(P14)&gt;0,IF(LEN(S14)&gt;0,VLOOKUP(P14,[1]PadTracInfo!G$2:H$999,2,FALSE),""),"")</f>
        <v/>
      </c>
      <c r="HF14" s="82"/>
      <c r="HG14" s="82" t="str">
        <f>IF(HF14="ok","ok",IF(LEN(S14)&gt;0,IF(S14=HE14,"ok","mismatch"),""))</f>
        <v/>
      </c>
      <c r="HH14" s="82" t="str">
        <f>IF(LEN(P14)&gt;0,IF(LEN(HG14)&gt;0,HG14,IF(LEN(S14)=0,VLOOKUP(P14,[1]PadTracInfo!G$2:H$999,2,FALSE),"")),"")</f>
        <v/>
      </c>
      <c r="HI14" s="83" t="str">
        <f>IF(LEN(P14)&gt;0,IF(ISNA(HH14),"Not Registered",IF(HH14="ok","ok",IF(HH14="mismatch","Registration number does not match",IF(ISNUMBER(HH14),"ok","Logic ERROR")))),"")</f>
        <v/>
      </c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</row>
    <row r="15" spans="1:229" s="84" customFormat="1" x14ac:dyDescent="0.2">
      <c r="A15" s="54" t="str">
        <f>IF(ISTEXT(P15),COUNTIF([1]DrawDay1!AX$4:AX$3049,GE15)+COUNTIF([1]DrawDay1!AX$4:AX$3049,GF15)+COUNTIF([1]DrawDay2!AX$4:AX$2962,GE15)+COUNTIF([1]DrawDay2!AX$4:AX$2962,GF15)+COUNTIF([1]DrawDay3!AX$4:AX$2311,GE15)+COUNTIF([1]DrawDay3!AX$4:AX$2311,GF15)+COUNTIF([1]WarCanoe!AF$4:AF3326,GE15),"")</f>
        <v/>
      </c>
      <c r="B15" s="54" t="str">
        <f>IF(ISTEXT(P15),COUNTIF([1]DrawDay1!AV$4:AV$3049,GE15)+COUNTIF([1]DrawDay2!AV$4:AV$2962,GE15)+COUNTIF([1]DrawDay3!AV$4:AV$2311,GE15)+COUNTIF([1]WarCanoe!AG$4:AG3326,GE15),"")</f>
        <v/>
      </c>
      <c r="C15" s="55">
        <f t="shared" si="25"/>
        <v>0</v>
      </c>
      <c r="D15" s="54">
        <f>COUNTIFS($U$7:$GC$7,D$10,$U15:$GC15,"&gt;a")+COUNTIFS($U$7:$GC$7,D$10,$U15:$GC15,"&gt;0")</f>
        <v>0</v>
      </c>
      <c r="E15" s="54">
        <f>COUNTIFS($U$7:$GC$7,E$10,$U15:$GC15,"&gt;a")+COUNTIFS($U$7:$GC$7,E$10,$U15:$GC15,"&gt;0")</f>
        <v>0</v>
      </c>
      <c r="F15" s="54">
        <f>COUNTIFS($U$7:$GC$7,F$10,$U15:$GC15,"&gt;a")+COUNTIFS($U$7:$GC$7,F$10,$U15:$GC15,"&gt;0")</f>
        <v>0</v>
      </c>
      <c r="G15" s="54">
        <f>COUNTIFS($U$7:$GC$7,G$10,$U15:$GC15,"&gt;a")+COUNTIFS($U$7:$GC$7,G$10,$U15:$GC15,"&gt;0")</f>
        <v>0</v>
      </c>
      <c r="H15" s="54">
        <f>COUNTIFS($U$7:$GC$7,H$10,$U15:$GC15,"&gt;a")+COUNTIFS($U$7:$GC$7,H$10,$U15:$GC15,"&gt;0")</f>
        <v>0</v>
      </c>
      <c r="I15" s="54">
        <f>COUNTIFS($U$7:$GC$7,I$10,$U15:$GC15,"&gt;a")+COUNTIFS($U$7:$GC$7,I$10,$U15:$GC15,"&gt;0")</f>
        <v>0</v>
      </c>
      <c r="J15" s="54">
        <f>COUNTIFS($U$7:$GC$7,J$10,$U15:$GC15,"&gt;a")+COUNTIFS($U$7:$GC$7,J$10,$U15:$GC15,"&gt;0")</f>
        <v>0</v>
      </c>
      <c r="K15" s="54">
        <f>COUNTIFS($U$7:$GC$7,K$10,$U15:$GC15,"&gt;a")+COUNTIFS($U$7:$GC$7,K$10,$U15:$GC15,"&gt;0")</f>
        <v>0</v>
      </c>
      <c r="L15" s="54">
        <f>COUNTIFS($U$7:$GC$7,L$10,$U15:$GC15,"&gt;a")+COUNTIFS($U$7:$GC$7,L$10,$U15:$GC15,"&gt;0")</f>
        <v>0</v>
      </c>
      <c r="M15" s="54">
        <f>COUNTIFS($U$7:$GC$7,M$10,$U15:$GC15,"&gt;a")+COUNTIFS($U$7:$GC$7,M$10,$U15:$GC15,"&gt;0")</f>
        <v>0</v>
      </c>
      <c r="N15" s="54">
        <f>COUNTIFS($U$8:$GC$8,"=K",U15:GC15,"&gt;a")+COUNTIFS($U$8:$GC$8,"=K",U15:GC15,"&gt;0")</f>
        <v>0</v>
      </c>
      <c r="O15" s="54">
        <f>COUNTIFS($U$8:$GC$8,"=C",U15:GC15,"&gt;a")+COUNTIFS($U$8:$GC$8,"=C",U15:GC15,"&gt;0")</f>
        <v>0</v>
      </c>
      <c r="P15" s="56"/>
      <c r="Q15" s="57"/>
      <c r="R15" s="57"/>
      <c r="S15" s="58"/>
      <c r="T15" s="59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5"/>
      <c r="AL15" s="65"/>
      <c r="AM15" s="65"/>
      <c r="AN15" s="65"/>
      <c r="AO15" s="65"/>
      <c r="AP15" s="66"/>
      <c r="AQ15" s="66"/>
      <c r="AR15" s="66"/>
      <c r="AS15" s="67"/>
      <c r="AT15" s="68"/>
      <c r="AU15" s="69"/>
      <c r="AV15" s="69"/>
      <c r="AW15" s="69"/>
      <c r="AX15" s="70"/>
      <c r="AY15" s="68"/>
      <c r="AZ15" s="69"/>
      <c r="BA15" s="69"/>
      <c r="BB15" s="69"/>
      <c r="BC15" s="67"/>
      <c r="BD15" s="68"/>
      <c r="BE15" s="69"/>
      <c r="BF15" s="69"/>
      <c r="BG15" s="69"/>
      <c r="BH15" s="70"/>
      <c r="BI15" s="68"/>
      <c r="BJ15" s="69"/>
      <c r="BK15" s="69"/>
      <c r="BL15" s="69"/>
      <c r="BM15" s="70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65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3" t="str">
        <f t="shared" si="26"/>
        <v/>
      </c>
      <c r="GE15" s="74" t="str">
        <f t="shared" si="27"/>
        <v>**</v>
      </c>
      <c r="GF15" s="74" t="str">
        <f t="shared" si="28"/>
        <v/>
      </c>
      <c r="GG15" s="74" t="str">
        <f t="shared" si="29"/>
        <v/>
      </c>
      <c r="GH15" s="75" t="str">
        <f t="shared" si="30"/>
        <v/>
      </c>
      <c r="GI15" s="74" t="str">
        <f t="shared" si="31"/>
        <v/>
      </c>
      <c r="GJ15" s="75" t="str">
        <f t="shared" si="32"/>
        <v/>
      </c>
      <c r="GK15" s="75" t="str">
        <f t="shared" si="33"/>
        <v/>
      </c>
      <c r="GL15" s="75" t="str">
        <f t="shared" si="34"/>
        <v/>
      </c>
      <c r="GM15" s="13">
        <f>ROW()</f>
        <v>15</v>
      </c>
      <c r="GN15" s="13" t="str">
        <f>IF(LEN(GL15)&gt;0,MAX(GN$11:GN14)+1,"")</f>
        <v/>
      </c>
      <c r="GO15" s="6" t="str">
        <f>IF(N15&gt;0,IF(O15=0,"K","Both"),IF(O15&gt;0,"C",""))</f>
        <v/>
      </c>
      <c r="GP15" s="75" t="str">
        <f>IF(ISTEXT(P15),A15,"")</f>
        <v/>
      </c>
      <c r="GQ15" s="76">
        <f>IF(ISNUMBER(GP15),IF(GP15&gt;8,MAX(GQ$10:GQ14)+1,0),0)</f>
        <v>0</v>
      </c>
      <c r="GR15" s="77" t="str">
        <f>IF(TRIM(P15)&gt;"a",COUNTIF([1]DrawDay1!AW$4:AW$3049,GE15)+COUNTIF([1]DrawDay1!AW$4:AW$3049,GF15)+COUNTIF([1]DrawDay2!AW$4:AW$2962,GE15)+COUNTIF([1]DrawDay2!AW$4:AW$2962,GF15)+COUNTIF([1]DrawDay3!AW$4:AW$2311,GE15)+COUNTIF([1]DrawDay3!AW$4:AW$2311,GF15)+COUNTIF([1]WarCanoe!AE$5:AE$1500,GD15),"")</f>
        <v/>
      </c>
      <c r="GS15" s="76">
        <f>IF(ISNUMBER(GR15),IF(GR15&gt;8,MAX(GS$10:GS14)+1,0),0)</f>
        <v>0</v>
      </c>
      <c r="GT15" s="78" t="str">
        <f t="shared" si="35"/>
        <v>**</v>
      </c>
      <c r="GU15" s="78"/>
      <c r="GV15" s="78" t="str">
        <f>IF(GK15="","",MATCH(GK15,GK$1:GK14,0))</f>
        <v/>
      </c>
      <c r="GW15" s="78" t="str">
        <f t="shared" si="36"/>
        <v/>
      </c>
      <c r="GX15" s="78" t="str">
        <f>IF(ISNUMBER(GW15),P15,"")</f>
        <v/>
      </c>
      <c r="GY15" s="74" t="str">
        <f>IF(ISNUMBER(GW15),INDEX(P$1:P$167,GW15),"")</f>
        <v/>
      </c>
      <c r="GZ15" s="79" t="str">
        <f>IF(ISNUMBER(GW15),MAX(GZ$11:GZ14)+1,"")</f>
        <v/>
      </c>
      <c r="HA15" s="80">
        <f>IF(ISTEXT(P15),IF(FIND(" ",P15&amp;HA$10)=(LEN(P15)+1),ROW(),0),0)</f>
        <v>0</v>
      </c>
      <c r="HB15" s="81">
        <f>IF(IF(LEN(TRIM(P15))=0,0,LEN(TRIM(P15))-LEN(SUBSTITUTE(P15," ",""))+1)&gt;2,ROW(),0)</f>
        <v>0</v>
      </c>
      <c r="HC15" s="81" t="str">
        <f>IF(LEN(R15)&gt;0,VLOOKUP(R15,HC$172:HD$179,2,FALSE),"")</f>
        <v/>
      </c>
      <c r="HD15" s="81" t="str">
        <f>IF(LEN(P15)&gt;0,IF(ISNA(HC15),ROW(),""),"")</f>
        <v/>
      </c>
      <c r="HE15" s="82" t="str">
        <f>IF(LEN(P15)&gt;0,IF(LEN(S15)&gt;0,VLOOKUP(P15,[1]PadTracInfo!G$2:H$999,2,FALSE),""),"")</f>
        <v/>
      </c>
      <c r="HF15" s="82"/>
      <c r="HG15" s="82" t="str">
        <f>IF(HF15="ok","ok",IF(LEN(S15)&gt;0,IF(S15=HE15,"ok","mismatch"),""))</f>
        <v/>
      </c>
      <c r="HH15" s="82" t="str">
        <f>IF(LEN(P15)&gt;0,IF(LEN(HG15)&gt;0,HG15,IF(LEN(S15)=0,VLOOKUP(P15,[1]PadTracInfo!G$2:H$999,2,FALSE),"")),"")</f>
        <v/>
      </c>
      <c r="HI15" s="83" t="str">
        <f>IF(LEN(P15)&gt;0,IF(ISNA(HH15),"Not Registered",IF(HH15="ok","ok",IF(HH15="mismatch","Registration number does not match",IF(ISNUMBER(HH15),"ok","Logic ERROR")))),"")</f>
        <v/>
      </c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</row>
    <row r="16" spans="1:229" s="84" customFormat="1" x14ac:dyDescent="0.2">
      <c r="A16" s="54" t="str">
        <f>IF(ISTEXT(P16),COUNTIF([1]DrawDay1!AX$4:AX$3049,GE16)+COUNTIF([1]DrawDay1!AX$4:AX$3049,GF16)+COUNTIF([1]DrawDay2!AX$4:AX$2962,GE16)+COUNTIF([1]DrawDay2!AX$4:AX$2962,GF16)+COUNTIF([1]DrawDay3!AX$4:AX$2311,GE16)+COUNTIF([1]DrawDay3!AX$4:AX$2311,GF16)+COUNTIF([1]WarCanoe!AF$4:AF3327,GE16),"")</f>
        <v/>
      </c>
      <c r="B16" s="54" t="str">
        <f>IF(ISTEXT(P16),COUNTIF([1]DrawDay1!AV$4:AV$3049,GE16)+COUNTIF([1]DrawDay2!AV$4:AV$2962,GE16)+COUNTIF([1]DrawDay3!AV$4:AV$2311,GE16)+COUNTIF([1]WarCanoe!AG$4:AG3327,GE16),"")</f>
        <v/>
      </c>
      <c r="C16" s="55">
        <f t="shared" si="25"/>
        <v>0</v>
      </c>
      <c r="D16" s="54">
        <f>COUNTIFS($U$7:$GC$7,D$10,$U16:$GC16,"&gt;a")+COUNTIFS($U$7:$GC$7,D$10,$U16:$GC16,"&gt;0")</f>
        <v>0</v>
      </c>
      <c r="E16" s="54">
        <f>COUNTIFS($U$7:$GC$7,E$10,$U16:$GC16,"&gt;a")+COUNTIFS($U$7:$GC$7,E$10,$U16:$GC16,"&gt;0")</f>
        <v>0</v>
      </c>
      <c r="F16" s="54">
        <f>COUNTIFS($U$7:$GC$7,F$10,$U16:$GC16,"&gt;a")+COUNTIFS($U$7:$GC$7,F$10,$U16:$GC16,"&gt;0")</f>
        <v>0</v>
      </c>
      <c r="G16" s="54">
        <f>COUNTIFS($U$7:$GC$7,G$10,$U16:$GC16,"&gt;a")+COUNTIFS($U$7:$GC$7,G$10,$U16:$GC16,"&gt;0")</f>
        <v>0</v>
      </c>
      <c r="H16" s="54">
        <f>COUNTIFS($U$7:$GC$7,H$10,$U16:$GC16,"&gt;a")+COUNTIFS($U$7:$GC$7,H$10,$U16:$GC16,"&gt;0")</f>
        <v>0</v>
      </c>
      <c r="I16" s="54">
        <f>COUNTIFS($U$7:$GC$7,I$10,$U16:$GC16,"&gt;a")+COUNTIFS($U$7:$GC$7,I$10,$U16:$GC16,"&gt;0")</f>
        <v>0</v>
      </c>
      <c r="J16" s="54">
        <f>COUNTIFS($U$7:$GC$7,J$10,$U16:$GC16,"&gt;a")+COUNTIFS($U$7:$GC$7,J$10,$U16:$GC16,"&gt;0")</f>
        <v>0</v>
      </c>
      <c r="K16" s="54">
        <f>COUNTIFS($U$7:$GC$7,K$10,$U16:$GC16,"&gt;a")+COUNTIFS($U$7:$GC$7,K$10,$U16:$GC16,"&gt;0")</f>
        <v>0</v>
      </c>
      <c r="L16" s="54">
        <f>COUNTIFS($U$7:$GC$7,L$10,$U16:$GC16,"&gt;a")+COUNTIFS($U$7:$GC$7,L$10,$U16:$GC16,"&gt;0")</f>
        <v>0</v>
      </c>
      <c r="M16" s="54">
        <f>COUNTIFS($U$7:$GC$7,M$10,$U16:$GC16,"&gt;a")+COUNTIFS($U$7:$GC$7,M$10,$U16:$GC16,"&gt;0")</f>
        <v>0</v>
      </c>
      <c r="N16" s="54">
        <f>COUNTIFS($U$8:$GC$8,"=K",U16:GC16,"&gt;a")+COUNTIFS($U$8:$GC$8,"=K",U16:GC16,"&gt;0")</f>
        <v>0</v>
      </c>
      <c r="O16" s="54">
        <f>COUNTIFS($U$8:$GC$8,"=C",U16:GC16,"&gt;a")+COUNTIFS($U$8:$GC$8,"=C",U16:GC16,"&gt;0")</f>
        <v>0</v>
      </c>
      <c r="P16" s="56"/>
      <c r="Q16" s="57"/>
      <c r="R16" s="57"/>
      <c r="S16" s="58"/>
      <c r="T16" s="59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5"/>
      <c r="AL16" s="65"/>
      <c r="AM16" s="65"/>
      <c r="AN16" s="65"/>
      <c r="AO16" s="65"/>
      <c r="AP16" s="66"/>
      <c r="AQ16" s="66"/>
      <c r="AR16" s="66"/>
      <c r="AS16" s="67"/>
      <c r="AT16" s="68"/>
      <c r="AU16" s="69"/>
      <c r="AV16" s="69"/>
      <c r="AW16" s="69"/>
      <c r="AX16" s="70"/>
      <c r="AY16" s="68"/>
      <c r="AZ16" s="69"/>
      <c r="BA16" s="69"/>
      <c r="BB16" s="69"/>
      <c r="BC16" s="67"/>
      <c r="BD16" s="68"/>
      <c r="BE16" s="69"/>
      <c r="BF16" s="69"/>
      <c r="BG16" s="69"/>
      <c r="BH16" s="70"/>
      <c r="BI16" s="68"/>
      <c r="BJ16" s="69"/>
      <c r="BK16" s="69"/>
      <c r="BL16" s="69"/>
      <c r="BM16" s="70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65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3" t="str">
        <f t="shared" si="26"/>
        <v/>
      </c>
      <c r="GE16" s="74" t="str">
        <f t="shared" si="27"/>
        <v>**</v>
      </c>
      <c r="GF16" s="74" t="str">
        <f t="shared" si="28"/>
        <v/>
      </c>
      <c r="GG16" s="74" t="str">
        <f t="shared" si="29"/>
        <v/>
      </c>
      <c r="GH16" s="75" t="str">
        <f t="shared" si="30"/>
        <v/>
      </c>
      <c r="GI16" s="74" t="str">
        <f t="shared" si="31"/>
        <v/>
      </c>
      <c r="GJ16" s="75" t="str">
        <f t="shared" si="32"/>
        <v/>
      </c>
      <c r="GK16" s="75" t="str">
        <f t="shared" si="33"/>
        <v/>
      </c>
      <c r="GL16" s="75" t="str">
        <f t="shared" si="34"/>
        <v/>
      </c>
      <c r="GM16" s="13">
        <f>ROW()</f>
        <v>16</v>
      </c>
      <c r="GN16" s="13" t="str">
        <f>IF(LEN(GL16)&gt;0,MAX(GN$11:GN15)+1,"")</f>
        <v/>
      </c>
      <c r="GO16" s="6" t="str">
        <f>IF(N16&gt;0,IF(O16=0,"K","Both"),IF(O16&gt;0,"C",""))</f>
        <v/>
      </c>
      <c r="GP16" s="75" t="str">
        <f>IF(ISTEXT(P16),A16,"")</f>
        <v/>
      </c>
      <c r="GQ16" s="76">
        <f>IF(ISNUMBER(GP16),IF(GP16&gt;8,MAX(GQ$10:GQ15)+1,0),0)</f>
        <v>0</v>
      </c>
      <c r="GR16" s="77" t="str">
        <f>IF(TRIM(P16)&gt;"a",COUNTIF([1]DrawDay1!AW$4:AW$3049,GE16)+COUNTIF([1]DrawDay1!AW$4:AW$3049,GF16)+COUNTIF([1]DrawDay2!AW$4:AW$2962,GE16)+COUNTIF([1]DrawDay2!AW$4:AW$2962,GF16)+COUNTIF([1]DrawDay3!AW$4:AW$2311,GE16)+COUNTIF([1]DrawDay3!AW$4:AW$2311,GF16)+COUNTIF([1]WarCanoe!AE$5:AE$1500,GD16),"")</f>
        <v/>
      </c>
      <c r="GS16" s="76">
        <f>IF(ISNUMBER(GR16),IF(GR16&gt;8,MAX(GS$10:GS15)+1,0),0)</f>
        <v>0</v>
      </c>
      <c r="GT16" s="78" t="str">
        <f t="shared" si="35"/>
        <v>**</v>
      </c>
      <c r="GU16" s="78"/>
      <c r="GV16" s="78" t="str">
        <f>IF(GK16="","",MATCH(GK16,GK$1:GK15,0))</f>
        <v/>
      </c>
      <c r="GW16" s="78" t="str">
        <f t="shared" si="36"/>
        <v/>
      </c>
      <c r="GX16" s="78" t="str">
        <f>IF(ISNUMBER(GW16),P16,"")</f>
        <v/>
      </c>
      <c r="GY16" s="74" t="str">
        <f>IF(ISNUMBER(GW16),INDEX(P$1:P$167,GW16),"")</f>
        <v/>
      </c>
      <c r="GZ16" s="79" t="str">
        <f>IF(ISNUMBER(GW16),MAX(GZ$11:GZ15)+1,"")</f>
        <v/>
      </c>
      <c r="HA16" s="80">
        <f>IF(ISTEXT(P16),IF(FIND(" ",P16&amp;HA$10)=(LEN(P16)+1),ROW(),0),0)</f>
        <v>0</v>
      </c>
      <c r="HB16" s="81">
        <f>IF(IF(LEN(TRIM(P16))=0,0,LEN(TRIM(P16))-LEN(SUBSTITUTE(P16," ",""))+1)&gt;2,ROW(),0)</f>
        <v>0</v>
      </c>
      <c r="HC16" s="81" t="str">
        <f>IF(LEN(R16)&gt;0,VLOOKUP(R16,HC$172:HD$179,2,FALSE),"")</f>
        <v/>
      </c>
      <c r="HD16" s="81" t="str">
        <f>IF(LEN(P16)&gt;0,IF(ISNA(HC16),ROW(),""),"")</f>
        <v/>
      </c>
      <c r="HE16" s="82" t="str">
        <f>IF(LEN(P16)&gt;0,IF(LEN(S16)&gt;0,VLOOKUP(P16,[1]PadTracInfo!G$2:H$999,2,FALSE),""),"")</f>
        <v/>
      </c>
      <c r="HF16" s="82"/>
      <c r="HG16" s="82" t="str">
        <f>IF(HF16="ok","ok",IF(LEN(S16)&gt;0,IF(S16=HE16,"ok","mismatch"),""))</f>
        <v/>
      </c>
      <c r="HH16" s="82" t="str">
        <f>IF(LEN(P16)&gt;0,IF(LEN(HG16)&gt;0,HG16,IF(LEN(S16)=0,VLOOKUP(P16,[1]PadTracInfo!G$2:H$999,2,FALSE),"")),"")</f>
        <v/>
      </c>
      <c r="HI16" s="83" t="str">
        <f>IF(LEN(P16)&gt;0,IF(ISNA(HH16),"Not Registered",IF(HH16="ok","ok",IF(HH16="mismatch","Registration number does not match",IF(ISNUMBER(HH16),"ok","Logic ERROR")))),"")</f>
        <v/>
      </c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</row>
    <row r="17" spans="1:229" s="84" customFormat="1" x14ac:dyDescent="0.2">
      <c r="A17" s="54" t="str">
        <f>IF(ISTEXT(P17),COUNTIF([1]DrawDay1!AX$4:AX$3049,GE17)+COUNTIF([1]DrawDay1!AX$4:AX$3049,GF17)+COUNTIF([1]DrawDay2!AX$4:AX$2962,GE17)+COUNTIF([1]DrawDay2!AX$4:AX$2962,GF17)+COUNTIF([1]DrawDay3!AX$4:AX$2311,GE17)+COUNTIF([1]DrawDay3!AX$4:AX$2311,GF17)+COUNTIF([1]WarCanoe!AF$4:AF3328,GE17),"")</f>
        <v/>
      </c>
      <c r="B17" s="54" t="str">
        <f>IF(ISTEXT(P17),COUNTIF([1]DrawDay1!AV$4:AV$3049,GE17)+COUNTIF([1]DrawDay2!AV$4:AV$2962,GE17)+COUNTIF([1]DrawDay3!AV$4:AV$2311,GE17)+COUNTIF([1]WarCanoe!AG$4:AG3328,GE17),"")</f>
        <v/>
      </c>
      <c r="C17" s="55">
        <f t="shared" si="25"/>
        <v>0</v>
      </c>
      <c r="D17" s="54">
        <f>COUNTIFS($U$7:$GC$7,D$10,$U17:$GC17,"&gt;a")+COUNTIFS($U$7:$GC$7,D$10,$U17:$GC17,"&gt;0")</f>
        <v>0</v>
      </c>
      <c r="E17" s="54">
        <f>COUNTIFS($U$7:$GC$7,E$10,$U17:$GC17,"&gt;a")+COUNTIFS($U$7:$GC$7,E$10,$U17:$GC17,"&gt;0")</f>
        <v>0</v>
      </c>
      <c r="F17" s="54">
        <f>COUNTIFS($U$7:$GC$7,F$10,$U17:$GC17,"&gt;a")+COUNTIFS($U$7:$GC$7,F$10,$U17:$GC17,"&gt;0")</f>
        <v>0</v>
      </c>
      <c r="G17" s="54">
        <f>COUNTIFS($U$7:$GC$7,G$10,$U17:$GC17,"&gt;a")+COUNTIFS($U$7:$GC$7,G$10,$U17:$GC17,"&gt;0")</f>
        <v>0</v>
      </c>
      <c r="H17" s="54">
        <f>COUNTIFS($U$7:$GC$7,H$10,$U17:$GC17,"&gt;a")+COUNTIFS($U$7:$GC$7,H$10,$U17:$GC17,"&gt;0")</f>
        <v>0</v>
      </c>
      <c r="I17" s="54">
        <f>COUNTIFS($U$7:$GC$7,I$10,$U17:$GC17,"&gt;a")+COUNTIFS($U$7:$GC$7,I$10,$U17:$GC17,"&gt;0")</f>
        <v>0</v>
      </c>
      <c r="J17" s="54">
        <f>COUNTIFS($U$7:$GC$7,J$10,$U17:$GC17,"&gt;a")+COUNTIFS($U$7:$GC$7,J$10,$U17:$GC17,"&gt;0")</f>
        <v>0</v>
      </c>
      <c r="K17" s="54">
        <f>COUNTIFS($U$7:$GC$7,K$10,$U17:$GC17,"&gt;a")+COUNTIFS($U$7:$GC$7,K$10,$U17:$GC17,"&gt;0")</f>
        <v>0</v>
      </c>
      <c r="L17" s="54">
        <f>COUNTIFS($U$7:$GC$7,L$10,$U17:$GC17,"&gt;a")+COUNTIFS($U$7:$GC$7,L$10,$U17:$GC17,"&gt;0")</f>
        <v>0</v>
      </c>
      <c r="M17" s="54">
        <f>COUNTIFS($U$7:$GC$7,M$10,$U17:$GC17,"&gt;a")+COUNTIFS($U$7:$GC$7,M$10,$U17:$GC17,"&gt;0")</f>
        <v>0</v>
      </c>
      <c r="N17" s="54">
        <f>COUNTIFS($U$8:$GC$8,"=K",U17:GC17,"&gt;a")+COUNTIFS($U$8:$GC$8,"=K",U17:GC17,"&gt;0")</f>
        <v>0</v>
      </c>
      <c r="O17" s="54">
        <f>COUNTIFS($U$8:$GC$8,"=C",U17:GC17,"&gt;a")+COUNTIFS($U$8:$GC$8,"=C",U17:GC17,"&gt;0")</f>
        <v>0</v>
      </c>
      <c r="P17" s="56"/>
      <c r="Q17" s="57"/>
      <c r="R17" s="57"/>
      <c r="S17" s="58"/>
      <c r="T17" s="59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5"/>
      <c r="AL17" s="65"/>
      <c r="AM17" s="65"/>
      <c r="AN17" s="65"/>
      <c r="AO17" s="65"/>
      <c r="AP17" s="66"/>
      <c r="AQ17" s="66"/>
      <c r="AR17" s="66"/>
      <c r="AS17" s="67"/>
      <c r="AT17" s="68"/>
      <c r="AU17" s="69"/>
      <c r="AV17" s="69"/>
      <c r="AW17" s="69"/>
      <c r="AX17" s="70"/>
      <c r="AY17" s="68"/>
      <c r="AZ17" s="69"/>
      <c r="BA17" s="69"/>
      <c r="BB17" s="69"/>
      <c r="BC17" s="67"/>
      <c r="BD17" s="68"/>
      <c r="BE17" s="69"/>
      <c r="BF17" s="69"/>
      <c r="BG17" s="69"/>
      <c r="BH17" s="70"/>
      <c r="BI17" s="68"/>
      <c r="BJ17" s="69"/>
      <c r="BK17" s="69"/>
      <c r="BL17" s="69"/>
      <c r="BM17" s="70"/>
      <c r="BN17" s="65"/>
      <c r="BO17" s="65"/>
      <c r="BP17" s="65"/>
      <c r="BQ17" s="65"/>
      <c r="BR17" s="65"/>
      <c r="BS17" s="65"/>
      <c r="BT17" s="65"/>
      <c r="BU17" s="65"/>
      <c r="BV17" s="65"/>
      <c r="BW17" s="8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71"/>
      <c r="DQ17" s="71"/>
      <c r="DR17" s="71"/>
      <c r="DS17" s="71"/>
      <c r="DT17" s="71"/>
      <c r="DU17" s="71"/>
      <c r="DV17" s="71"/>
      <c r="DW17" s="71"/>
      <c r="DX17" s="65"/>
      <c r="DY17" s="65"/>
      <c r="DZ17" s="71"/>
      <c r="EA17" s="71"/>
      <c r="EB17" s="71"/>
      <c r="EC17" s="71"/>
      <c r="ED17" s="71"/>
      <c r="EE17" s="71"/>
      <c r="EF17" s="71"/>
      <c r="EG17" s="65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3" t="str">
        <f t="shared" si="26"/>
        <v/>
      </c>
      <c r="GE17" s="74" t="str">
        <f t="shared" si="27"/>
        <v>**</v>
      </c>
      <c r="GF17" s="74" t="str">
        <f t="shared" si="28"/>
        <v/>
      </c>
      <c r="GG17" s="74" t="str">
        <f t="shared" si="29"/>
        <v/>
      </c>
      <c r="GH17" s="75" t="str">
        <f t="shared" si="30"/>
        <v/>
      </c>
      <c r="GI17" s="74" t="str">
        <f t="shared" si="31"/>
        <v/>
      </c>
      <c r="GJ17" s="75" t="str">
        <f t="shared" si="32"/>
        <v/>
      </c>
      <c r="GK17" s="75" t="str">
        <f t="shared" si="33"/>
        <v/>
      </c>
      <c r="GL17" s="75" t="str">
        <f t="shared" si="34"/>
        <v/>
      </c>
      <c r="GM17" s="13">
        <f>ROW()</f>
        <v>17</v>
      </c>
      <c r="GN17" s="13" t="str">
        <f>IF(LEN(GL17)&gt;0,MAX(GN$11:GN16)+1,"")</f>
        <v/>
      </c>
      <c r="GO17" s="6" t="str">
        <f>IF(N17&gt;0,IF(O17=0,"K","Both"),IF(O17&gt;0,"C",""))</f>
        <v/>
      </c>
      <c r="GP17" s="75" t="str">
        <f>IF(ISTEXT(P17),A17,"")</f>
        <v/>
      </c>
      <c r="GQ17" s="76">
        <f>IF(ISNUMBER(GP17),IF(GP17&gt;8,MAX(GQ$10:GQ16)+1,0),0)</f>
        <v>0</v>
      </c>
      <c r="GR17" s="77" t="str">
        <f>IF(TRIM(P17)&gt;"a",COUNTIF([1]DrawDay1!AW$4:AW$3049,GE17)+COUNTIF([1]DrawDay1!AW$4:AW$3049,GF17)+COUNTIF([1]DrawDay2!AW$4:AW$2962,GE17)+COUNTIF([1]DrawDay2!AW$4:AW$2962,GF17)+COUNTIF([1]DrawDay3!AW$4:AW$2311,GE17)+COUNTIF([1]DrawDay3!AW$4:AW$2311,GF17)+COUNTIF([1]WarCanoe!AE$5:AE$1500,GD17),"")</f>
        <v/>
      </c>
      <c r="GS17" s="76">
        <f>IF(ISNUMBER(GR17),IF(GR17&gt;8,MAX(GS$10:GS16)+1,0),0)</f>
        <v>0</v>
      </c>
      <c r="GT17" s="78" t="str">
        <f t="shared" si="35"/>
        <v>**</v>
      </c>
      <c r="GU17" s="78"/>
      <c r="GV17" s="78" t="str">
        <f>IF(GK17="","",MATCH(GK17,GK$1:GK16,0))</f>
        <v/>
      </c>
      <c r="GW17" s="78" t="str">
        <f t="shared" si="36"/>
        <v/>
      </c>
      <c r="GX17" s="78" t="str">
        <f>IF(ISNUMBER(GW17),P17,"")</f>
        <v/>
      </c>
      <c r="GY17" s="74" t="str">
        <f>IF(ISNUMBER(GW17),INDEX(P$1:P$167,GW17),"")</f>
        <v/>
      </c>
      <c r="GZ17" s="79" t="str">
        <f>IF(ISNUMBER(GW17),MAX(GZ$11:GZ16)+1,"")</f>
        <v/>
      </c>
      <c r="HA17" s="80">
        <f>IF(ISTEXT(P17),IF(FIND(" ",P17&amp;HA$10)=(LEN(P17)+1),ROW(),0),0)</f>
        <v>0</v>
      </c>
      <c r="HB17" s="81">
        <f>IF(IF(LEN(TRIM(P17))=0,0,LEN(TRIM(P17))-LEN(SUBSTITUTE(P17," ",""))+1)&gt;2,ROW(),0)</f>
        <v>0</v>
      </c>
      <c r="HC17" s="81" t="str">
        <f>IF(LEN(R17)&gt;0,VLOOKUP(R17,HC$172:HD$179,2,FALSE),"")</f>
        <v/>
      </c>
      <c r="HD17" s="81" t="str">
        <f>IF(LEN(P17)&gt;0,IF(ISNA(HC17),ROW(),""),"")</f>
        <v/>
      </c>
      <c r="HE17" s="82" t="str">
        <f>IF(LEN(P17)&gt;0,IF(LEN(S17)&gt;0,VLOOKUP(P17,[1]PadTracInfo!G$2:H$999,2,FALSE),""),"")</f>
        <v/>
      </c>
      <c r="HF17" s="82"/>
      <c r="HG17" s="82" t="str">
        <f>IF(HF17="ok","ok",IF(LEN(S17)&gt;0,IF(S17=HE17,"ok","mismatch"),""))</f>
        <v/>
      </c>
      <c r="HH17" s="82" t="str">
        <f>IF(LEN(P17)&gt;0,IF(LEN(HG17)&gt;0,HG17,IF(LEN(S17)=0,VLOOKUP(P17,[1]PadTracInfo!G$2:H$999,2,FALSE),"")),"")</f>
        <v/>
      </c>
      <c r="HI17" s="83" t="str">
        <f>IF(LEN(P17)&gt;0,IF(ISNA(HH17),"Not Registered",IF(HH17="ok","ok",IF(HH17="mismatch","Registration number does not match",IF(ISNUMBER(HH17),"ok","Logic ERROR")))),"")</f>
        <v/>
      </c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</row>
    <row r="18" spans="1:229" s="84" customFormat="1" ht="12.75" customHeight="1" x14ac:dyDescent="0.2">
      <c r="A18" s="54" t="str">
        <f>IF(ISTEXT(P18),COUNTIF([1]DrawDay1!AX$4:AX$3049,GE18)+COUNTIF([1]DrawDay1!AX$4:AX$3049,GF18)+COUNTIF([1]DrawDay2!AX$4:AX$2962,GE18)+COUNTIF([1]DrawDay2!AX$4:AX$2962,GF18)+COUNTIF([1]DrawDay3!AX$4:AX$2311,GE18)+COUNTIF([1]DrawDay3!AX$4:AX$2311,GF18)+COUNTIF([1]WarCanoe!AF$4:AF3329,GE18),"")</f>
        <v/>
      </c>
      <c r="B18" s="54" t="str">
        <f>IF(ISTEXT(P18),COUNTIF([1]DrawDay1!AV$4:AV$3049,GE18)+COUNTIF([1]DrawDay2!AV$4:AV$2962,GE18)+COUNTIF([1]DrawDay3!AV$4:AV$2311,GE18)+COUNTIF([1]WarCanoe!AG$4:AG3329,GE18),"")</f>
        <v/>
      </c>
      <c r="C18" s="55">
        <f t="shared" si="25"/>
        <v>0</v>
      </c>
      <c r="D18" s="54">
        <f>COUNTIFS($U$7:$GC$7,D$10,$U18:$GC18,"&gt;a")+COUNTIFS($U$7:$GC$7,D$10,$U18:$GC18,"&gt;0")</f>
        <v>0</v>
      </c>
      <c r="E18" s="54">
        <f>COUNTIFS($U$7:$GC$7,E$10,$U18:$GC18,"&gt;a")+COUNTIFS($U$7:$GC$7,E$10,$U18:$GC18,"&gt;0")</f>
        <v>0</v>
      </c>
      <c r="F18" s="54">
        <f>COUNTIFS($U$7:$GC$7,F$10,$U18:$GC18,"&gt;a")+COUNTIFS($U$7:$GC$7,F$10,$U18:$GC18,"&gt;0")</f>
        <v>0</v>
      </c>
      <c r="G18" s="54">
        <f>COUNTIFS($U$7:$GC$7,G$10,$U18:$GC18,"&gt;a")+COUNTIFS($U$7:$GC$7,G$10,$U18:$GC18,"&gt;0")</f>
        <v>0</v>
      </c>
      <c r="H18" s="54">
        <f>COUNTIFS($U$7:$GC$7,H$10,$U18:$GC18,"&gt;a")+COUNTIFS($U$7:$GC$7,H$10,$U18:$GC18,"&gt;0")</f>
        <v>0</v>
      </c>
      <c r="I18" s="54">
        <f>COUNTIFS($U$7:$GC$7,I$10,$U18:$GC18,"&gt;a")+COUNTIFS($U$7:$GC$7,I$10,$U18:$GC18,"&gt;0")</f>
        <v>0</v>
      </c>
      <c r="J18" s="54">
        <f>COUNTIFS($U$7:$GC$7,J$10,$U18:$GC18,"&gt;a")+COUNTIFS($U$7:$GC$7,J$10,$U18:$GC18,"&gt;0")</f>
        <v>0</v>
      </c>
      <c r="K18" s="54">
        <f>COUNTIFS($U$7:$GC$7,K$10,$U18:$GC18,"&gt;a")+COUNTIFS($U$7:$GC$7,K$10,$U18:$GC18,"&gt;0")</f>
        <v>0</v>
      </c>
      <c r="L18" s="54">
        <f>COUNTIFS($U$7:$GC$7,L$10,$U18:$GC18,"&gt;a")+COUNTIFS($U$7:$GC$7,L$10,$U18:$GC18,"&gt;0")</f>
        <v>0</v>
      </c>
      <c r="M18" s="54">
        <f>COUNTIFS($U$7:$GC$7,M$10,$U18:$GC18,"&gt;a")+COUNTIFS($U$7:$GC$7,M$10,$U18:$GC18,"&gt;0")</f>
        <v>0</v>
      </c>
      <c r="N18" s="54">
        <f>COUNTIFS($U$8:$GC$8,"=K",U18:GC18,"&gt;a")+COUNTIFS($U$8:$GC$8,"=K",U18:GC18,"&gt;0")</f>
        <v>0</v>
      </c>
      <c r="O18" s="54">
        <f>COUNTIFS($U$8:$GC$8,"=C",U18:GC18,"&gt;a")+COUNTIFS($U$8:$GC$8,"=C",U18:GC18,"&gt;0")</f>
        <v>0</v>
      </c>
      <c r="P18" s="56"/>
      <c r="Q18" s="57"/>
      <c r="R18" s="57"/>
      <c r="S18" s="58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5"/>
      <c r="AL18" s="65"/>
      <c r="AM18" s="65"/>
      <c r="AN18" s="65"/>
      <c r="AO18" s="65"/>
      <c r="AP18" s="66"/>
      <c r="AQ18" s="66"/>
      <c r="AR18" s="66"/>
      <c r="AS18" s="67"/>
      <c r="AT18" s="68"/>
      <c r="AU18" s="69"/>
      <c r="AV18" s="69"/>
      <c r="AW18" s="69"/>
      <c r="AX18" s="70"/>
      <c r="AY18" s="68"/>
      <c r="AZ18" s="69"/>
      <c r="BA18" s="69"/>
      <c r="BB18" s="69"/>
      <c r="BC18" s="67"/>
      <c r="BD18" s="68"/>
      <c r="BE18" s="69"/>
      <c r="BF18" s="69"/>
      <c r="BG18" s="69"/>
      <c r="BH18" s="70"/>
      <c r="BI18" s="68"/>
      <c r="BJ18" s="69"/>
      <c r="BK18" s="69"/>
      <c r="BL18" s="69"/>
      <c r="BM18" s="70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3" t="str">
        <f t="shared" si="26"/>
        <v/>
      </c>
      <c r="GE18" s="74" t="str">
        <f t="shared" si="27"/>
        <v>**</v>
      </c>
      <c r="GF18" s="74" t="str">
        <f t="shared" si="28"/>
        <v/>
      </c>
      <c r="GG18" s="74" t="str">
        <f t="shared" si="29"/>
        <v/>
      </c>
      <c r="GH18" s="75" t="str">
        <f t="shared" si="30"/>
        <v/>
      </c>
      <c r="GI18" s="74" t="str">
        <f t="shared" si="31"/>
        <v/>
      </c>
      <c r="GJ18" s="75" t="str">
        <f t="shared" si="32"/>
        <v/>
      </c>
      <c r="GK18" s="75" t="str">
        <f t="shared" si="33"/>
        <v/>
      </c>
      <c r="GL18" s="75" t="str">
        <f t="shared" si="34"/>
        <v/>
      </c>
      <c r="GM18" s="13">
        <f>ROW()</f>
        <v>18</v>
      </c>
      <c r="GN18" s="13" t="str">
        <f>IF(LEN(GL18)&gt;0,MAX(GN$11:GN17)+1,"")</f>
        <v/>
      </c>
      <c r="GO18" s="6" t="str">
        <f>IF(N18&gt;0,IF(O18=0,"K","Both"),IF(O18&gt;0,"C",""))</f>
        <v/>
      </c>
      <c r="GP18" s="75" t="str">
        <f>IF(ISTEXT(P18),A18,"")</f>
        <v/>
      </c>
      <c r="GQ18" s="76">
        <f>IF(ISNUMBER(GP18),IF(GP18&gt;8,MAX(GQ$10:GQ17)+1,0),0)</f>
        <v>0</v>
      </c>
      <c r="GR18" s="77" t="str">
        <f>IF(TRIM(P18)&gt;"a",COUNTIF([1]DrawDay1!AW$4:AW$3049,GE18)+COUNTIF([1]DrawDay1!AW$4:AW$3049,GF18)+COUNTIF([1]DrawDay2!AW$4:AW$2962,GE18)+COUNTIF([1]DrawDay2!AW$4:AW$2962,GF18)+COUNTIF([1]DrawDay3!AW$4:AW$2311,GE18)+COUNTIF([1]DrawDay3!AW$4:AW$2311,GF18)+COUNTIF([1]WarCanoe!AE$5:AE$1500,GD18),"")</f>
        <v/>
      </c>
      <c r="GS18" s="76">
        <f>IF(ISNUMBER(GR18),IF(GR18&gt;8,MAX(GS$10:GS17)+1,0),0)</f>
        <v>0</v>
      </c>
      <c r="GT18" s="78" t="str">
        <f t="shared" si="35"/>
        <v>**</v>
      </c>
      <c r="GU18" s="78"/>
      <c r="GV18" s="78" t="str">
        <f>IF(GK18="","",MATCH(GK18,GK$1:GK17,0))</f>
        <v/>
      </c>
      <c r="GW18" s="78" t="str">
        <f t="shared" si="36"/>
        <v/>
      </c>
      <c r="GX18" s="78" t="str">
        <f>IF(ISNUMBER(GW18),P18,"")</f>
        <v/>
      </c>
      <c r="GY18" s="74" t="str">
        <f>IF(ISNUMBER(GW18),INDEX(P$1:P$167,GW18),"")</f>
        <v/>
      </c>
      <c r="GZ18" s="79" t="str">
        <f>IF(ISNUMBER(GW18),MAX(GZ$11:GZ17)+1,"")</f>
        <v/>
      </c>
      <c r="HA18" s="80">
        <f>IF(ISTEXT(P18),IF(FIND(" ",P18&amp;HA$10)=(LEN(P18)+1),ROW(),0),0)</f>
        <v>0</v>
      </c>
      <c r="HB18" s="81">
        <f>IF(IF(LEN(TRIM(P18))=0,0,LEN(TRIM(P18))-LEN(SUBSTITUTE(P18," ",""))+1)&gt;2,ROW(),0)</f>
        <v>0</v>
      </c>
      <c r="HC18" s="81" t="str">
        <f>IF(LEN(R18)&gt;0,VLOOKUP(R18,HC$172:HD$179,2,FALSE),"")</f>
        <v/>
      </c>
      <c r="HD18" s="81" t="str">
        <f>IF(LEN(P18)&gt;0,IF(ISNA(HC18),ROW(),""),"")</f>
        <v/>
      </c>
      <c r="HE18" s="82" t="str">
        <f>IF(LEN(P18)&gt;0,IF(LEN(S18)&gt;0,VLOOKUP(P18,[1]PadTracInfo!G$2:H$999,2,FALSE),""),"")</f>
        <v/>
      </c>
      <c r="HF18" s="82"/>
      <c r="HG18" s="82" t="str">
        <f>IF(HF18="ok","ok",IF(LEN(S18)&gt;0,IF(S18=HE18,"ok","mismatch"),""))</f>
        <v/>
      </c>
      <c r="HH18" s="82" t="str">
        <f>IF(LEN(P18)&gt;0,IF(LEN(HG18)&gt;0,HG18,IF(LEN(S18)=0,VLOOKUP(P18,[1]PadTracInfo!G$2:H$999,2,FALSE),"")),"")</f>
        <v/>
      </c>
      <c r="HI18" s="83" t="str">
        <f>IF(LEN(P18)&gt;0,IF(ISNA(HH18),"Not Registered",IF(HH18="ok","ok",IF(HH18="mismatch","Registration number does not match",IF(ISNUMBER(HH18),"ok","Logic ERROR")))),"")</f>
        <v/>
      </c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</row>
    <row r="19" spans="1:229" s="84" customFormat="1" x14ac:dyDescent="0.2">
      <c r="A19" s="54" t="str">
        <f>IF(ISTEXT(P19),COUNTIF([1]DrawDay1!AX$4:AX$3049,GE19)+COUNTIF([1]DrawDay1!AX$4:AX$3049,GF19)+COUNTIF([1]DrawDay2!AX$4:AX$2962,GE19)+COUNTIF([1]DrawDay2!AX$4:AX$2962,GF19)+COUNTIF([1]DrawDay3!AX$4:AX$2311,GE19)+COUNTIF([1]DrawDay3!AX$4:AX$2311,GF19)+COUNTIF([1]WarCanoe!AF$4:AF3330,GE19),"")</f>
        <v/>
      </c>
      <c r="B19" s="54" t="str">
        <f>IF(ISTEXT(P19),COUNTIF([1]DrawDay1!AV$4:AV$3049,GE19)+COUNTIF([1]DrawDay2!AV$4:AV$2962,GE19)+COUNTIF([1]DrawDay3!AV$4:AV$2311,GE19)+COUNTIF([1]WarCanoe!AG$4:AG3330,GE19),"")</f>
        <v/>
      </c>
      <c r="C19" s="55">
        <f t="shared" si="25"/>
        <v>0</v>
      </c>
      <c r="D19" s="54">
        <f>COUNTIFS($U$7:$GC$7,D$10,$U19:$GC19,"&gt;a")+COUNTIFS($U$7:$GC$7,D$10,$U19:$GC19,"&gt;0")</f>
        <v>0</v>
      </c>
      <c r="E19" s="54">
        <f>COUNTIFS($U$7:$GC$7,E$10,$U19:$GC19,"&gt;a")+COUNTIFS($U$7:$GC$7,E$10,$U19:$GC19,"&gt;0")</f>
        <v>0</v>
      </c>
      <c r="F19" s="54">
        <f>COUNTIFS($U$7:$GC$7,F$10,$U19:$GC19,"&gt;a")+COUNTIFS($U$7:$GC$7,F$10,$U19:$GC19,"&gt;0")</f>
        <v>0</v>
      </c>
      <c r="G19" s="54">
        <f>COUNTIFS($U$7:$GC$7,G$10,$U19:$GC19,"&gt;a")+COUNTIFS($U$7:$GC$7,G$10,$U19:$GC19,"&gt;0")</f>
        <v>0</v>
      </c>
      <c r="H19" s="54">
        <f>COUNTIFS($U$7:$GC$7,H$10,$U19:$GC19,"&gt;a")+COUNTIFS($U$7:$GC$7,H$10,$U19:$GC19,"&gt;0")</f>
        <v>0</v>
      </c>
      <c r="I19" s="54">
        <f>COUNTIFS($U$7:$GC$7,I$10,$U19:$GC19,"&gt;a")+COUNTIFS($U$7:$GC$7,I$10,$U19:$GC19,"&gt;0")</f>
        <v>0</v>
      </c>
      <c r="J19" s="54">
        <f>COUNTIFS($U$7:$GC$7,J$10,$U19:$GC19,"&gt;a")+COUNTIFS($U$7:$GC$7,J$10,$U19:$GC19,"&gt;0")</f>
        <v>0</v>
      </c>
      <c r="K19" s="54">
        <f>COUNTIFS($U$7:$GC$7,K$10,$U19:$GC19,"&gt;a")+COUNTIFS($U$7:$GC$7,K$10,$U19:$GC19,"&gt;0")</f>
        <v>0</v>
      </c>
      <c r="L19" s="54">
        <f>COUNTIFS($U$7:$GC$7,L$10,$U19:$GC19,"&gt;a")+COUNTIFS($U$7:$GC$7,L$10,$U19:$GC19,"&gt;0")</f>
        <v>0</v>
      </c>
      <c r="M19" s="54">
        <f>COUNTIFS($U$7:$GC$7,M$10,$U19:$GC19,"&gt;a")+COUNTIFS($U$7:$GC$7,M$10,$U19:$GC19,"&gt;0")</f>
        <v>0</v>
      </c>
      <c r="N19" s="54">
        <f>COUNTIFS($U$8:$GC$8,"=K",U19:GC19,"&gt;a")+COUNTIFS($U$8:$GC$8,"=K",U19:GC19,"&gt;0")</f>
        <v>0</v>
      </c>
      <c r="O19" s="54">
        <f>COUNTIFS($U$8:$GC$8,"=C",U19:GC19,"&gt;a")+COUNTIFS($U$8:$GC$8,"=C",U19:GC19,"&gt;0")</f>
        <v>0</v>
      </c>
      <c r="P19" s="56"/>
      <c r="Q19" s="57"/>
      <c r="R19" s="57"/>
      <c r="S19" s="58"/>
      <c r="T19" s="59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5"/>
      <c r="AL19" s="65"/>
      <c r="AM19" s="65"/>
      <c r="AN19" s="65"/>
      <c r="AO19" s="65"/>
      <c r="AP19" s="66"/>
      <c r="AQ19" s="66"/>
      <c r="AR19" s="66"/>
      <c r="AS19" s="67"/>
      <c r="AT19" s="68"/>
      <c r="AU19" s="69"/>
      <c r="AV19" s="69"/>
      <c r="AW19" s="69"/>
      <c r="AX19" s="70"/>
      <c r="AY19" s="68"/>
      <c r="AZ19" s="69"/>
      <c r="BA19" s="69"/>
      <c r="BB19" s="69"/>
      <c r="BC19" s="67"/>
      <c r="BD19" s="68"/>
      <c r="BE19" s="69"/>
      <c r="BF19" s="69"/>
      <c r="BG19" s="69"/>
      <c r="BH19" s="70"/>
      <c r="BI19" s="68"/>
      <c r="BJ19" s="69"/>
      <c r="BK19" s="69"/>
      <c r="BL19" s="69"/>
      <c r="BM19" s="70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3" t="str">
        <f t="shared" si="26"/>
        <v/>
      </c>
      <c r="GE19" s="74" t="str">
        <f t="shared" si="27"/>
        <v>**</v>
      </c>
      <c r="GF19" s="74" t="str">
        <f t="shared" si="28"/>
        <v/>
      </c>
      <c r="GG19" s="74" t="str">
        <f t="shared" si="29"/>
        <v/>
      </c>
      <c r="GH19" s="75" t="str">
        <f t="shared" si="30"/>
        <v/>
      </c>
      <c r="GI19" s="74" t="str">
        <f t="shared" si="31"/>
        <v/>
      </c>
      <c r="GJ19" s="75" t="str">
        <f t="shared" si="32"/>
        <v/>
      </c>
      <c r="GK19" s="75" t="str">
        <f t="shared" si="33"/>
        <v/>
      </c>
      <c r="GL19" s="75" t="str">
        <f t="shared" si="34"/>
        <v/>
      </c>
      <c r="GM19" s="13">
        <f>ROW()</f>
        <v>19</v>
      </c>
      <c r="GN19" s="13" t="str">
        <f>IF(LEN(GL19)&gt;0,MAX(GN$11:GN18)+1,"")</f>
        <v/>
      </c>
      <c r="GO19" s="6" t="str">
        <f>IF(N19&gt;0,IF(O19=0,"K","Both"),IF(O19&gt;0,"C",""))</f>
        <v/>
      </c>
      <c r="GP19" s="75" t="str">
        <f>IF(ISTEXT(P19),A19,"")</f>
        <v/>
      </c>
      <c r="GQ19" s="76">
        <f>IF(ISNUMBER(GP19),IF(GP19&gt;8,MAX(GQ$10:GQ18)+1,0),0)</f>
        <v>0</v>
      </c>
      <c r="GR19" s="77" t="str">
        <f>IF(TRIM(P19)&gt;"a",COUNTIF([1]DrawDay1!AW$4:AW$3049,GE19)+COUNTIF([1]DrawDay1!AW$4:AW$3049,GF19)+COUNTIF([1]DrawDay2!AW$4:AW$2962,GE19)+COUNTIF([1]DrawDay2!AW$4:AW$2962,GF19)+COUNTIF([1]DrawDay3!AW$4:AW$2311,GE19)+COUNTIF([1]DrawDay3!AW$4:AW$2311,GF19)+COUNTIF([1]WarCanoe!AE$5:AE$1500,GD19),"")</f>
        <v/>
      </c>
      <c r="GS19" s="76">
        <f>IF(ISNUMBER(GR19),IF(GR19&gt;8,MAX(GS$10:GS18)+1,0),0)</f>
        <v>0</v>
      </c>
      <c r="GT19" s="78" t="str">
        <f t="shared" si="35"/>
        <v>**</v>
      </c>
      <c r="GU19" s="78"/>
      <c r="GV19" s="78" t="str">
        <f>IF(GK19="","",MATCH(GK19,GK$1:GK18,0))</f>
        <v/>
      </c>
      <c r="GW19" s="78" t="str">
        <f t="shared" si="36"/>
        <v/>
      </c>
      <c r="GX19" s="78" t="str">
        <f>IF(ISNUMBER(GW19),P19,"")</f>
        <v/>
      </c>
      <c r="GY19" s="74" t="str">
        <f>IF(ISNUMBER(GW19),INDEX(P$1:P$167,GW19),"")</f>
        <v/>
      </c>
      <c r="GZ19" s="79" t="str">
        <f>IF(ISNUMBER(GW19),MAX(GZ$11:GZ18)+1,"")</f>
        <v/>
      </c>
      <c r="HA19" s="80">
        <f>IF(ISTEXT(P19),IF(FIND(" ",P19&amp;HA$10)=(LEN(P19)+1),ROW(),0),0)</f>
        <v>0</v>
      </c>
      <c r="HB19" s="81">
        <f>IF(IF(LEN(TRIM(P19))=0,0,LEN(TRIM(P19))-LEN(SUBSTITUTE(P19," ",""))+1)&gt;2,ROW(),0)</f>
        <v>0</v>
      </c>
      <c r="HC19" s="81" t="str">
        <f>IF(LEN(R19)&gt;0,VLOOKUP(R19,HC$172:HD$179,2,FALSE),"")</f>
        <v/>
      </c>
      <c r="HD19" s="81" t="str">
        <f>IF(LEN(P19)&gt;0,IF(ISNA(HC19),ROW(),""),"")</f>
        <v/>
      </c>
      <c r="HE19" s="82" t="str">
        <f>IF(LEN(P19)&gt;0,IF(LEN(S19)&gt;0,VLOOKUP(P19,[1]PadTracInfo!G$2:H$999,2,FALSE),""),"")</f>
        <v/>
      </c>
      <c r="HF19" s="82"/>
      <c r="HG19" s="82" t="str">
        <f>IF(HF19="ok","ok",IF(LEN(S19)&gt;0,IF(S19=HE19,"ok","mismatch"),""))</f>
        <v/>
      </c>
      <c r="HH19" s="82" t="str">
        <f>IF(LEN(P19)&gt;0,IF(LEN(HG19)&gt;0,HG19,IF(LEN(S19)=0,VLOOKUP(P19,[1]PadTracInfo!G$2:H$999,2,FALSE),"")),"")</f>
        <v/>
      </c>
      <c r="HI19" s="83" t="str">
        <f>IF(LEN(P19)&gt;0,IF(ISNA(HH19),"Not Registered",IF(HH19="ok","ok",IF(HH19="mismatch","Registration number does not match",IF(ISNUMBER(HH19),"ok","Logic ERROR")))),"")</f>
        <v/>
      </c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</row>
    <row r="20" spans="1:229" s="84" customFormat="1" ht="13.5" thickBot="1" x14ac:dyDescent="0.25">
      <c r="A20" s="54" t="str">
        <f>IF(ISTEXT(P20),COUNTIF([1]DrawDay1!AX$4:AX$3049,GE20)+COUNTIF([1]DrawDay1!AX$4:AX$3049,GF20)+COUNTIF([1]DrawDay2!AX$4:AX$2962,GE20)+COUNTIF([1]DrawDay2!AX$4:AX$2962,GF20)+COUNTIF([1]DrawDay3!AX$4:AX$2311,GE20)+COUNTIF([1]DrawDay3!AX$4:AX$2311,GF20)+COUNTIF([1]WarCanoe!AF$4:AF3331,GE20),"")</f>
        <v/>
      </c>
      <c r="B20" s="54" t="str">
        <f>IF(ISTEXT(P20),COUNTIF([1]DrawDay1!AV$4:AV$3049,GE20)+COUNTIF([1]DrawDay2!AV$4:AV$2962,GE20)+COUNTIF([1]DrawDay3!AV$4:AV$2311,GE20)+COUNTIF([1]WarCanoe!AG$4:AG3331,GE20),"")</f>
        <v/>
      </c>
      <c r="C20" s="55">
        <f t="shared" si="25"/>
        <v>0</v>
      </c>
      <c r="D20" s="54">
        <f>COUNTIFS($U$7:$GC$7,D$10,$U20:$GC20,"&gt;a")+COUNTIFS($U$7:$GC$7,D$10,$U20:$GC20,"&gt;0")</f>
        <v>0</v>
      </c>
      <c r="E20" s="54">
        <f>COUNTIFS($U$7:$GC$7,E$10,$U20:$GC20,"&gt;a")+COUNTIFS($U$7:$GC$7,E$10,$U20:$GC20,"&gt;0")</f>
        <v>0</v>
      </c>
      <c r="F20" s="54">
        <f>COUNTIFS($U$7:$GC$7,F$10,$U20:$GC20,"&gt;a")+COUNTIFS($U$7:$GC$7,F$10,$U20:$GC20,"&gt;0")</f>
        <v>0</v>
      </c>
      <c r="G20" s="54">
        <f>COUNTIFS($U$7:$GC$7,G$10,$U20:$GC20,"&gt;a")+COUNTIFS($U$7:$GC$7,G$10,$U20:$GC20,"&gt;0")</f>
        <v>0</v>
      </c>
      <c r="H20" s="54">
        <f>COUNTIFS($U$7:$GC$7,H$10,$U20:$GC20,"&gt;a")+COUNTIFS($U$7:$GC$7,H$10,$U20:$GC20,"&gt;0")</f>
        <v>0</v>
      </c>
      <c r="I20" s="54">
        <f>COUNTIFS($U$7:$GC$7,I$10,$U20:$GC20,"&gt;a")+COUNTIFS($U$7:$GC$7,I$10,$U20:$GC20,"&gt;0")</f>
        <v>0</v>
      </c>
      <c r="J20" s="54">
        <f>COUNTIFS($U$7:$GC$7,J$10,$U20:$GC20,"&gt;a")+COUNTIFS($U$7:$GC$7,J$10,$U20:$GC20,"&gt;0")</f>
        <v>0</v>
      </c>
      <c r="K20" s="54">
        <f>COUNTIFS($U$7:$GC$7,K$10,$U20:$GC20,"&gt;a")+COUNTIFS($U$7:$GC$7,K$10,$U20:$GC20,"&gt;0")</f>
        <v>0</v>
      </c>
      <c r="L20" s="54">
        <f>COUNTIFS($U$7:$GC$7,L$10,$U20:$GC20,"&gt;a")+COUNTIFS($U$7:$GC$7,L$10,$U20:$GC20,"&gt;0")</f>
        <v>0</v>
      </c>
      <c r="M20" s="54">
        <f>COUNTIFS($U$7:$GC$7,M$10,$U20:$GC20,"&gt;a")+COUNTIFS($U$7:$GC$7,M$10,$U20:$GC20,"&gt;0")</f>
        <v>0</v>
      </c>
      <c r="N20" s="54">
        <f>COUNTIFS($U$8:$GC$8,"=K",U20:GC20,"&gt;a")+COUNTIFS($U$8:$GC$8,"=K",U20:GC20,"&gt;0")</f>
        <v>0</v>
      </c>
      <c r="O20" s="54">
        <f>COUNTIFS($U$8:$GC$8,"=C",U20:GC20,"&gt;a")+COUNTIFS($U$8:$GC$8,"=C",U20:GC20,"&gt;0")</f>
        <v>0</v>
      </c>
      <c r="P20" s="56"/>
      <c r="Q20" s="57"/>
      <c r="R20" s="57"/>
      <c r="S20" s="58"/>
      <c r="T20" s="59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5"/>
      <c r="AL20" s="65"/>
      <c r="AM20" s="65"/>
      <c r="AN20" s="65"/>
      <c r="AO20" s="65"/>
      <c r="AP20" s="66"/>
      <c r="AQ20" s="66"/>
      <c r="AR20" s="66"/>
      <c r="AS20" s="67"/>
      <c r="AT20" s="68"/>
      <c r="AU20" s="69"/>
      <c r="AV20" s="69"/>
      <c r="AW20" s="69"/>
      <c r="AX20" s="70"/>
      <c r="AY20" s="68"/>
      <c r="AZ20" s="69"/>
      <c r="BA20" s="69"/>
      <c r="BB20" s="69"/>
      <c r="BC20" s="67"/>
      <c r="BD20" s="68"/>
      <c r="BE20" s="69"/>
      <c r="BF20" s="69"/>
      <c r="BG20" s="69"/>
      <c r="BH20" s="70"/>
      <c r="BI20" s="68"/>
      <c r="BJ20" s="69"/>
      <c r="BK20" s="69"/>
      <c r="BL20" s="69"/>
      <c r="BM20" s="70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3" t="str">
        <f t="shared" si="26"/>
        <v/>
      </c>
      <c r="GE20" s="74" t="str">
        <f t="shared" si="27"/>
        <v>**</v>
      </c>
      <c r="GF20" s="74" t="str">
        <f t="shared" si="28"/>
        <v/>
      </c>
      <c r="GG20" s="74" t="str">
        <f t="shared" si="29"/>
        <v/>
      </c>
      <c r="GH20" s="75" t="str">
        <f t="shared" si="30"/>
        <v/>
      </c>
      <c r="GI20" s="74" t="str">
        <f t="shared" si="31"/>
        <v/>
      </c>
      <c r="GJ20" s="75" t="str">
        <f t="shared" si="32"/>
        <v/>
      </c>
      <c r="GK20" s="75" t="str">
        <f t="shared" si="33"/>
        <v/>
      </c>
      <c r="GL20" s="75" t="str">
        <f t="shared" si="34"/>
        <v/>
      </c>
      <c r="GM20" s="13">
        <f>ROW()</f>
        <v>20</v>
      </c>
      <c r="GN20" s="13" t="str">
        <f>IF(LEN(GL20)&gt;0,MAX(GN$11:GN19)+1,"")</f>
        <v/>
      </c>
      <c r="GO20" s="6" t="str">
        <f>IF(N20&gt;0,IF(O20=0,"K","Both"),IF(O20&gt;0,"C",""))</f>
        <v/>
      </c>
      <c r="GP20" s="75" t="str">
        <f>IF(ISTEXT(P20),A20,"")</f>
        <v/>
      </c>
      <c r="GQ20" s="76">
        <f>IF(ISNUMBER(GP20),IF(GP20&gt;8,MAX(GQ$10:GQ19)+1,0),0)</f>
        <v>0</v>
      </c>
      <c r="GR20" s="77" t="str">
        <f>IF(TRIM(P20)&gt;"a",COUNTIF([1]DrawDay1!AW$4:AW$3049,GE20)+COUNTIF([1]DrawDay1!AW$4:AW$3049,GF20)+COUNTIF([1]DrawDay2!AW$4:AW$2962,GE20)+COUNTIF([1]DrawDay2!AW$4:AW$2962,GF20)+COUNTIF([1]DrawDay3!AW$4:AW$2311,GE20)+COUNTIF([1]DrawDay3!AW$4:AW$2311,GF20)+COUNTIF([1]WarCanoe!AE$5:AE$1500,GD20),"")</f>
        <v/>
      </c>
      <c r="GS20" s="76">
        <f>IF(ISNUMBER(GR20),IF(GR20&gt;8,MAX(GS$10:GS19)+1,0),0)</f>
        <v>0</v>
      </c>
      <c r="GT20" s="78" t="str">
        <f t="shared" si="35"/>
        <v>**</v>
      </c>
      <c r="GU20" s="78"/>
      <c r="GV20" s="78" t="str">
        <f>IF(GK20="","",MATCH(GK20,GK$1:GK19,0))</f>
        <v/>
      </c>
      <c r="GW20" s="78" t="str">
        <f t="shared" si="36"/>
        <v/>
      </c>
      <c r="GX20" s="78" t="str">
        <f>IF(ISNUMBER(GW20),P20,"")</f>
        <v/>
      </c>
      <c r="GY20" s="74" t="str">
        <f>IF(ISNUMBER(GW20),INDEX(P$1:P$167,GW20),"")</f>
        <v/>
      </c>
      <c r="GZ20" s="79" t="str">
        <f>IF(ISNUMBER(GW20),MAX(GZ$11:GZ19)+1,"")</f>
        <v/>
      </c>
      <c r="HA20" s="80">
        <f>IF(ISTEXT(P20),IF(FIND(" ",P20&amp;HA$10)=(LEN(P20)+1),ROW(),0),0)</f>
        <v>0</v>
      </c>
      <c r="HB20" s="81">
        <f>IF(IF(LEN(TRIM(P20))=0,0,LEN(TRIM(P20))-LEN(SUBSTITUTE(P20," ",""))+1)&gt;2,ROW(),0)</f>
        <v>0</v>
      </c>
      <c r="HC20" s="81" t="str">
        <f>IF(LEN(R20)&gt;0,VLOOKUP(R20,HC$172:HD$179,2,FALSE),"")</f>
        <v/>
      </c>
      <c r="HD20" s="81" t="str">
        <f>IF(LEN(P20)&gt;0,IF(ISNA(HC20),ROW(),""),"")</f>
        <v/>
      </c>
      <c r="HE20" s="82" t="str">
        <f>IF(LEN(P20)&gt;0,IF(LEN(S20)&gt;0,VLOOKUP(P20,[1]PadTracInfo!G$2:H$999,2,FALSE),""),"")</f>
        <v/>
      </c>
      <c r="HF20" s="82"/>
      <c r="HG20" s="82" t="str">
        <f>IF(HF20="ok","ok",IF(LEN(S20)&gt;0,IF(S20=HE20,"ok","mismatch"),""))</f>
        <v/>
      </c>
      <c r="HH20" s="82" t="str">
        <f>IF(LEN(P20)&gt;0,IF(LEN(HG20)&gt;0,HG20,IF(LEN(S20)=0,VLOOKUP(P20,[1]PadTracInfo!G$2:H$999,2,FALSE),"")),"")</f>
        <v/>
      </c>
      <c r="HI20" s="83" t="str">
        <f>IF(LEN(P20)&gt;0,IF(ISNA(HH20),"Not Registered",IF(HH20="ok","ok",IF(HH20="mismatch","Registration number does not match",IF(ISNUMBER(HH20),"ok","Logic ERROR")))),"")</f>
        <v/>
      </c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</row>
    <row r="21" spans="1:229" s="84" customFormat="1" ht="13.5" thickBot="1" x14ac:dyDescent="0.25">
      <c r="A21" s="54" t="str">
        <f>IF(ISTEXT(P21),COUNTIF([1]DrawDay1!AX$4:AX$3049,GE21)+COUNTIF([1]DrawDay1!AX$4:AX$3049,GF21)+COUNTIF([1]DrawDay2!AX$4:AX$2962,GE21)+COUNTIF([1]DrawDay2!AX$4:AX$2962,GF21)+COUNTIF([1]DrawDay3!AX$4:AX$2311,GE21)+COUNTIF([1]DrawDay3!AX$4:AX$2311,GF21)+COUNTIF([1]WarCanoe!AF$4:AF3332,GE21),"")</f>
        <v/>
      </c>
      <c r="B21" s="54" t="str">
        <f>IF(ISTEXT(P21),COUNTIF([1]DrawDay1!AV$4:AV$3049,GE21)+COUNTIF([1]DrawDay2!AV$4:AV$2962,GE21)+COUNTIF([1]DrawDay3!AV$4:AV$2311,GE21)+COUNTIF([1]WarCanoe!AG$4:AG3332,GE21),"")</f>
        <v/>
      </c>
      <c r="C21" s="55">
        <f t="shared" si="25"/>
        <v>0</v>
      </c>
      <c r="D21" s="54">
        <f>COUNTIFS($U$7:$GC$7,D$10,$U21:$GC21,"&gt;a")+COUNTIFS($U$7:$GC$7,D$10,$U21:$GC21,"&gt;0")</f>
        <v>0</v>
      </c>
      <c r="E21" s="54">
        <f>COUNTIFS($U$7:$GC$7,E$10,$U21:$GC21,"&gt;a")+COUNTIFS($U$7:$GC$7,E$10,$U21:$GC21,"&gt;0")</f>
        <v>0</v>
      </c>
      <c r="F21" s="54">
        <f>COUNTIFS($U$7:$GC$7,F$10,$U21:$GC21,"&gt;a")+COUNTIFS($U$7:$GC$7,F$10,$U21:$GC21,"&gt;0")</f>
        <v>0</v>
      </c>
      <c r="G21" s="54">
        <f>COUNTIFS($U$7:$GC$7,G$10,$U21:$GC21,"&gt;a")+COUNTIFS($U$7:$GC$7,G$10,$U21:$GC21,"&gt;0")</f>
        <v>0</v>
      </c>
      <c r="H21" s="54">
        <f>COUNTIFS($U$7:$GC$7,H$10,$U21:$GC21,"&gt;a")+COUNTIFS($U$7:$GC$7,H$10,$U21:$GC21,"&gt;0")</f>
        <v>0</v>
      </c>
      <c r="I21" s="54">
        <f>COUNTIFS($U$7:$GC$7,I$10,$U21:$GC21,"&gt;a")+COUNTIFS($U$7:$GC$7,I$10,$U21:$GC21,"&gt;0")</f>
        <v>0</v>
      </c>
      <c r="J21" s="54">
        <f>COUNTIFS($U$7:$GC$7,J$10,$U21:$GC21,"&gt;a")+COUNTIFS($U$7:$GC$7,J$10,$U21:$GC21,"&gt;0")</f>
        <v>0</v>
      </c>
      <c r="K21" s="54">
        <f>COUNTIFS($U$7:$GC$7,K$10,$U21:$GC21,"&gt;a")+COUNTIFS($U$7:$GC$7,K$10,$U21:$GC21,"&gt;0")</f>
        <v>0</v>
      </c>
      <c r="L21" s="54">
        <f>COUNTIFS($U$7:$GC$7,L$10,$U21:$GC21,"&gt;a")+COUNTIFS($U$7:$GC$7,L$10,$U21:$GC21,"&gt;0")</f>
        <v>0</v>
      </c>
      <c r="M21" s="54">
        <f>COUNTIFS($U$7:$GC$7,M$10,$U21:$GC21,"&gt;a")+COUNTIFS($U$7:$GC$7,M$10,$U21:$GC21,"&gt;0")</f>
        <v>0</v>
      </c>
      <c r="N21" s="54">
        <f>COUNTIFS($U$8:$GC$8,"=K",U21:GC21,"&gt;a")+COUNTIFS($U$8:$GC$8,"=K",U21:GC21,"&gt;0")</f>
        <v>0</v>
      </c>
      <c r="O21" s="54">
        <f>COUNTIFS($U$8:$GC$8,"=C",U21:GC21,"&gt;a")+COUNTIFS($U$8:$GC$8,"=C",U21:GC21,"&gt;0")</f>
        <v>0</v>
      </c>
      <c r="P21" s="56"/>
      <c r="Q21" s="86"/>
      <c r="R21" s="57"/>
      <c r="S21" s="87"/>
      <c r="T21" s="88"/>
      <c r="U21" s="63"/>
      <c r="V21" s="61"/>
      <c r="W21" s="63"/>
      <c r="X21" s="61"/>
      <c r="Y21" s="89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89"/>
      <c r="AL21" s="89"/>
      <c r="AM21" s="65"/>
      <c r="AN21" s="65"/>
      <c r="AO21" s="65"/>
      <c r="AP21" s="66"/>
      <c r="AQ21" s="66"/>
      <c r="AR21" s="66"/>
      <c r="AS21" s="67"/>
      <c r="AT21" s="68"/>
      <c r="AU21" s="69"/>
      <c r="AV21" s="69"/>
      <c r="AW21" s="69"/>
      <c r="AX21" s="70"/>
      <c r="AY21" s="68"/>
      <c r="AZ21" s="69"/>
      <c r="BA21" s="69"/>
      <c r="BB21" s="69"/>
      <c r="BC21" s="67"/>
      <c r="BD21" s="68"/>
      <c r="BE21" s="69"/>
      <c r="BF21" s="69"/>
      <c r="BG21" s="69"/>
      <c r="BH21" s="70"/>
      <c r="BI21" s="68"/>
      <c r="BJ21" s="69"/>
      <c r="BK21" s="69"/>
      <c r="BL21" s="69"/>
      <c r="BM21" s="70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3" t="str">
        <f t="shared" si="26"/>
        <v/>
      </c>
      <c r="GE21" s="74" t="str">
        <f t="shared" si="27"/>
        <v>**</v>
      </c>
      <c r="GF21" s="74" t="str">
        <f t="shared" si="28"/>
        <v/>
      </c>
      <c r="GG21" s="74" t="str">
        <f t="shared" si="29"/>
        <v/>
      </c>
      <c r="GH21" s="75" t="str">
        <f t="shared" si="30"/>
        <v/>
      </c>
      <c r="GI21" s="74" t="str">
        <f t="shared" si="31"/>
        <v/>
      </c>
      <c r="GJ21" s="75" t="str">
        <f t="shared" si="32"/>
        <v/>
      </c>
      <c r="GK21" s="75" t="str">
        <f t="shared" si="33"/>
        <v/>
      </c>
      <c r="GL21" s="75" t="str">
        <f t="shared" si="34"/>
        <v/>
      </c>
      <c r="GM21" s="13">
        <f>ROW()</f>
        <v>21</v>
      </c>
      <c r="GN21" s="13" t="str">
        <f>IF(LEN(GL21)&gt;0,MAX(GN$11:GN20)+1,"")</f>
        <v/>
      </c>
      <c r="GO21" s="6" t="str">
        <f>IF(N21&gt;0,IF(O21=0,"K","Both"),IF(O21&gt;0,"C",""))</f>
        <v/>
      </c>
      <c r="GP21" s="75" t="str">
        <f>IF(ISTEXT(P21),A21,"")</f>
        <v/>
      </c>
      <c r="GQ21" s="76">
        <f>IF(ISNUMBER(GP21),IF(GP21&gt;8,MAX(GQ$10:GQ20)+1,0),0)</f>
        <v>0</v>
      </c>
      <c r="GR21" s="77" t="str">
        <f>IF(TRIM(P21)&gt;"a",COUNTIF([1]DrawDay1!AW$4:AW$3049,GE21)+COUNTIF([1]DrawDay1!AW$4:AW$3049,GF21)+COUNTIF([1]DrawDay2!AW$4:AW$2962,GE21)+COUNTIF([1]DrawDay2!AW$4:AW$2962,GF21)+COUNTIF([1]DrawDay3!AW$4:AW$2311,GE21)+COUNTIF([1]DrawDay3!AW$4:AW$2311,GF21)+COUNTIF([1]WarCanoe!AE$5:AE$1500,GD21),"")</f>
        <v/>
      </c>
      <c r="GS21" s="76">
        <f>IF(ISNUMBER(GR21),IF(GR21&gt;8,MAX(GS$10:GS20)+1,0),0)</f>
        <v>0</v>
      </c>
      <c r="GT21" s="78" t="str">
        <f t="shared" si="35"/>
        <v>**</v>
      </c>
      <c r="GU21" s="78"/>
      <c r="GV21" s="78" t="str">
        <f>IF(GK21="","",MATCH(GK21,GK$1:GK20,0))</f>
        <v/>
      </c>
      <c r="GW21" s="78" t="str">
        <f t="shared" si="36"/>
        <v/>
      </c>
      <c r="GX21" s="78" t="str">
        <f>IF(ISNUMBER(GW21),P21,"")</f>
        <v/>
      </c>
      <c r="GY21" s="74" t="str">
        <f>IF(ISNUMBER(GW21),INDEX(P$1:P$167,GW21),"")</f>
        <v/>
      </c>
      <c r="GZ21" s="79" t="str">
        <f>IF(ISNUMBER(GW21),MAX(GZ$11:GZ20)+1,"")</f>
        <v/>
      </c>
      <c r="HA21" s="80">
        <f>IF(ISTEXT(P21),IF(FIND(" ",P21&amp;HA$10)=(LEN(P21)+1),ROW(),0),0)</f>
        <v>0</v>
      </c>
      <c r="HB21" s="81">
        <f>IF(IF(LEN(TRIM(P21))=0,0,LEN(TRIM(P21))-LEN(SUBSTITUTE(P21," ",""))+1)&gt;2,ROW(),0)</f>
        <v>0</v>
      </c>
      <c r="HC21" s="81" t="str">
        <f>IF(LEN(R21)&gt;0,VLOOKUP(R21,HC$172:HD$179,2,FALSE),"")</f>
        <v/>
      </c>
      <c r="HD21" s="81" t="str">
        <f>IF(LEN(P21)&gt;0,IF(ISNA(HC21),ROW(),""),"")</f>
        <v/>
      </c>
      <c r="HE21" s="82" t="str">
        <f>IF(LEN(P21)&gt;0,IF(LEN(S21)&gt;0,VLOOKUP(P21,[1]PadTracInfo!G$2:H$999,2,FALSE),""),"")</f>
        <v/>
      </c>
      <c r="HF21" s="82"/>
      <c r="HG21" s="82" t="str">
        <f>IF(HF21="ok","ok",IF(LEN(S21)&gt;0,IF(S21=HE21,"ok","mismatch"),""))</f>
        <v/>
      </c>
      <c r="HH21" s="82" t="str">
        <f>IF(LEN(P21)&gt;0,IF(LEN(HG21)&gt;0,HG21,IF(LEN(S21)=0,VLOOKUP(P21,[1]PadTracInfo!G$2:H$999,2,FALSE),"")),"")</f>
        <v/>
      </c>
      <c r="HI21" s="83" t="str">
        <f>IF(LEN(P21)&gt;0,IF(ISNA(HH21),"Not Registered",IF(HH21="ok","ok",IF(HH21="mismatch","Registration number does not match",IF(ISNUMBER(HH21),"ok","Logic ERROR")))),"")</f>
        <v/>
      </c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</row>
    <row r="22" spans="1:229" s="84" customFormat="1" ht="13.5" thickBot="1" x14ac:dyDescent="0.25">
      <c r="A22" s="54" t="str">
        <f>IF(ISTEXT(P22),COUNTIF([1]DrawDay1!AX$4:AX$3049,GE22)+COUNTIF([1]DrawDay1!AX$4:AX$3049,GF22)+COUNTIF([1]DrawDay2!AX$4:AX$2962,GE22)+COUNTIF([1]DrawDay2!AX$4:AX$2962,GF22)+COUNTIF([1]DrawDay3!AX$4:AX$2311,GE22)+COUNTIF([1]DrawDay3!AX$4:AX$2311,GF22)+COUNTIF([1]WarCanoe!AF$4:AF3333,GE22),"")</f>
        <v/>
      </c>
      <c r="B22" s="54" t="str">
        <f>IF(ISTEXT(P22),COUNTIF([1]DrawDay1!AV$4:AV$3049,GE22)+COUNTIF([1]DrawDay2!AV$4:AV$2962,GE22)+COUNTIF([1]DrawDay3!AV$4:AV$2311,GE22)+COUNTIF([1]WarCanoe!AG$4:AG3333,GE22),"")</f>
        <v/>
      </c>
      <c r="C22" s="55">
        <f t="shared" si="25"/>
        <v>0</v>
      </c>
      <c r="D22" s="54">
        <f>COUNTIFS($U$7:$GC$7,D$10,$U22:$GC22,"&gt;a")+COUNTIFS($U$7:$GC$7,D$10,$U22:$GC22,"&gt;0")</f>
        <v>0</v>
      </c>
      <c r="E22" s="54">
        <f>COUNTIFS($U$7:$GC$7,E$10,$U22:$GC22,"&gt;a")+COUNTIFS($U$7:$GC$7,E$10,$U22:$GC22,"&gt;0")</f>
        <v>0</v>
      </c>
      <c r="F22" s="54">
        <f>COUNTIFS($U$7:$GC$7,F$10,$U22:$GC22,"&gt;a")+COUNTIFS($U$7:$GC$7,F$10,$U22:$GC22,"&gt;0")</f>
        <v>0</v>
      </c>
      <c r="G22" s="54">
        <f>COUNTIFS($U$7:$GC$7,G$10,$U22:$GC22,"&gt;a")+COUNTIFS($U$7:$GC$7,G$10,$U22:$GC22,"&gt;0")</f>
        <v>0</v>
      </c>
      <c r="H22" s="54">
        <f>COUNTIFS($U$7:$GC$7,H$10,$U22:$GC22,"&gt;a")+COUNTIFS($U$7:$GC$7,H$10,$U22:$GC22,"&gt;0")</f>
        <v>0</v>
      </c>
      <c r="I22" s="54">
        <f>COUNTIFS($U$7:$GC$7,I$10,$U22:$GC22,"&gt;a")+COUNTIFS($U$7:$GC$7,I$10,$U22:$GC22,"&gt;0")</f>
        <v>0</v>
      </c>
      <c r="J22" s="54">
        <f>COUNTIFS($U$7:$GC$7,J$10,$U22:$GC22,"&gt;a")+COUNTIFS($U$7:$GC$7,J$10,$U22:$GC22,"&gt;0")</f>
        <v>0</v>
      </c>
      <c r="K22" s="54">
        <f>COUNTIFS($U$7:$GC$7,K$10,$U22:$GC22,"&gt;a")+COUNTIFS($U$7:$GC$7,K$10,$U22:$GC22,"&gt;0")</f>
        <v>0</v>
      </c>
      <c r="L22" s="54">
        <f>COUNTIFS($U$7:$GC$7,L$10,$U22:$GC22,"&gt;a")+COUNTIFS($U$7:$GC$7,L$10,$U22:$GC22,"&gt;0")</f>
        <v>0</v>
      </c>
      <c r="M22" s="54">
        <f>COUNTIFS($U$7:$GC$7,M$10,$U22:$GC22,"&gt;a")+COUNTIFS($U$7:$GC$7,M$10,$U22:$GC22,"&gt;0")</f>
        <v>0</v>
      </c>
      <c r="N22" s="54">
        <f>COUNTIFS($U$8:$GC$8,"=K",U22:GC22,"&gt;a")+COUNTIFS($U$8:$GC$8,"=K",U22:GC22,"&gt;0")</f>
        <v>0</v>
      </c>
      <c r="O22" s="54">
        <f>COUNTIFS($U$8:$GC$8,"=C",U22:GC22,"&gt;a")+COUNTIFS($U$8:$GC$8,"=C",U22:GC22,"&gt;0")</f>
        <v>0</v>
      </c>
      <c r="P22" s="56"/>
      <c r="Q22" s="86"/>
      <c r="R22" s="57"/>
      <c r="S22" s="90"/>
      <c r="T22" s="88"/>
      <c r="U22" s="61"/>
      <c r="V22" s="61"/>
      <c r="W22" s="61"/>
      <c r="X22" s="61"/>
      <c r="Y22" s="91"/>
      <c r="Z22" s="63"/>
      <c r="AA22" s="61"/>
      <c r="AB22" s="61"/>
      <c r="AC22" s="61"/>
      <c r="AD22" s="61"/>
      <c r="AE22" s="61"/>
      <c r="AF22" s="61"/>
      <c r="AG22" s="61"/>
      <c r="AH22" s="61"/>
      <c r="AI22" s="89"/>
      <c r="AJ22" s="61"/>
      <c r="AK22" s="89"/>
      <c r="AL22" s="89"/>
      <c r="AM22" s="65"/>
      <c r="AN22" s="65"/>
      <c r="AO22" s="65"/>
      <c r="AP22" s="66"/>
      <c r="AQ22" s="66"/>
      <c r="AR22" s="66"/>
      <c r="AS22" s="67"/>
      <c r="AT22" s="68"/>
      <c r="AU22" s="69"/>
      <c r="AV22" s="69"/>
      <c r="AW22" s="69"/>
      <c r="AX22" s="70"/>
      <c r="AY22" s="68"/>
      <c r="AZ22" s="69"/>
      <c r="BA22" s="69"/>
      <c r="BB22" s="69"/>
      <c r="BC22" s="67"/>
      <c r="BD22" s="68"/>
      <c r="BE22" s="69"/>
      <c r="BF22" s="69"/>
      <c r="BG22" s="69"/>
      <c r="BH22" s="70"/>
      <c r="BI22" s="68"/>
      <c r="BJ22" s="69"/>
      <c r="BK22" s="69"/>
      <c r="BL22" s="69"/>
      <c r="BM22" s="70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3" t="str">
        <f t="shared" si="26"/>
        <v/>
      </c>
      <c r="GE22" s="74" t="str">
        <f t="shared" si="27"/>
        <v>**</v>
      </c>
      <c r="GF22" s="74" t="str">
        <f t="shared" si="28"/>
        <v/>
      </c>
      <c r="GG22" s="74" t="str">
        <f t="shared" si="29"/>
        <v/>
      </c>
      <c r="GH22" s="75" t="str">
        <f t="shared" si="30"/>
        <v/>
      </c>
      <c r="GI22" s="74" t="str">
        <f t="shared" si="31"/>
        <v/>
      </c>
      <c r="GJ22" s="75" t="str">
        <f t="shared" si="32"/>
        <v/>
      </c>
      <c r="GK22" s="75" t="str">
        <f t="shared" si="33"/>
        <v/>
      </c>
      <c r="GL22" s="75" t="str">
        <f t="shared" si="34"/>
        <v/>
      </c>
      <c r="GM22" s="13">
        <f>ROW()</f>
        <v>22</v>
      </c>
      <c r="GN22" s="13" t="str">
        <f>IF(LEN(GL22)&gt;0,MAX(GN$11:GN21)+1,"")</f>
        <v/>
      </c>
      <c r="GO22" s="6" t="str">
        <f>IF(N22&gt;0,IF(O22=0,"K","Both"),IF(O22&gt;0,"C",""))</f>
        <v/>
      </c>
      <c r="GP22" s="75" t="str">
        <f>IF(ISTEXT(P22),A22,"")</f>
        <v/>
      </c>
      <c r="GQ22" s="76">
        <f>IF(ISNUMBER(GP22),IF(GP22&gt;8,MAX(GQ$10:GQ21)+1,0),0)</f>
        <v>0</v>
      </c>
      <c r="GR22" s="77" t="str">
        <f>IF(TRIM(P22)&gt;"a",COUNTIF([1]DrawDay1!AW$4:AW$3049,GE22)+COUNTIF([1]DrawDay1!AW$4:AW$3049,GF22)+COUNTIF([1]DrawDay2!AW$4:AW$2962,GE22)+COUNTIF([1]DrawDay2!AW$4:AW$2962,GF22)+COUNTIF([1]DrawDay3!AW$4:AW$2311,GE22)+COUNTIF([1]DrawDay3!AW$4:AW$2311,GF22)+COUNTIF([1]WarCanoe!AE$5:AE$1500,GD22),"")</f>
        <v/>
      </c>
      <c r="GS22" s="76">
        <f>IF(ISNUMBER(GR22),IF(GR22&gt;8,MAX(GS$10:GS21)+1,0),0)</f>
        <v>0</v>
      </c>
      <c r="GT22" s="78" t="str">
        <f t="shared" si="35"/>
        <v>**</v>
      </c>
      <c r="GU22" s="78"/>
      <c r="GV22" s="78" t="str">
        <f>IF(GK22="","",MATCH(GK22,GK$1:GK21,0))</f>
        <v/>
      </c>
      <c r="GW22" s="78" t="str">
        <f t="shared" si="36"/>
        <v/>
      </c>
      <c r="GX22" s="78" t="str">
        <f>IF(ISNUMBER(GW22),P22,"")</f>
        <v/>
      </c>
      <c r="GY22" s="74" t="str">
        <f>IF(ISNUMBER(GW22),INDEX(P$1:P$167,GW22),"")</f>
        <v/>
      </c>
      <c r="GZ22" s="79" t="str">
        <f>IF(ISNUMBER(GW22),MAX(GZ$11:GZ21)+1,"")</f>
        <v/>
      </c>
      <c r="HA22" s="80">
        <f>IF(ISTEXT(P22),IF(FIND(" ",P22&amp;HA$10)=(LEN(P22)+1),ROW(),0),0)</f>
        <v>0</v>
      </c>
      <c r="HB22" s="81">
        <f>IF(IF(LEN(TRIM(P22))=0,0,LEN(TRIM(P22))-LEN(SUBSTITUTE(P22," ",""))+1)&gt;2,ROW(),0)</f>
        <v>0</v>
      </c>
      <c r="HC22" s="81" t="str">
        <f>IF(LEN(R22)&gt;0,VLOOKUP(R22,HC$172:HD$179,2,FALSE),"")</f>
        <v/>
      </c>
      <c r="HD22" s="81" t="str">
        <f>IF(LEN(P22)&gt;0,IF(ISNA(HC22),ROW(),""),"")</f>
        <v/>
      </c>
      <c r="HE22" s="82" t="str">
        <f>IF(LEN(P22)&gt;0,IF(LEN(S22)&gt;0,VLOOKUP(P22,[1]PadTracInfo!G$2:H$999,2,FALSE),""),"")</f>
        <v/>
      </c>
      <c r="HF22" s="82"/>
      <c r="HG22" s="82" t="str">
        <f>IF(HF22="ok","ok",IF(LEN(S22)&gt;0,IF(S22=HE22,"ok","mismatch"),""))</f>
        <v/>
      </c>
      <c r="HH22" s="82" t="str">
        <f>IF(LEN(P22)&gt;0,IF(LEN(HG22)&gt;0,HG22,IF(LEN(S22)=0,VLOOKUP(P22,[1]PadTracInfo!G$2:H$999,2,FALSE),"")),"")</f>
        <v/>
      </c>
      <c r="HI22" s="83" t="str">
        <f>IF(LEN(P22)&gt;0,IF(ISNA(HH22),"Not Registered",IF(HH22="ok","ok",IF(HH22="mismatch","Registration number does not match",IF(ISNUMBER(HH22),"ok","Logic ERROR")))),"")</f>
        <v/>
      </c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</row>
    <row r="23" spans="1:229" s="84" customFormat="1" ht="13.5" thickBot="1" x14ac:dyDescent="0.25">
      <c r="A23" s="54" t="str">
        <f>IF(ISTEXT(P23),COUNTIF([1]DrawDay1!AX$4:AX$3049,GE23)+COUNTIF([1]DrawDay1!AX$4:AX$3049,GF23)+COUNTIF([1]DrawDay2!AX$4:AX$2962,GE23)+COUNTIF([1]DrawDay2!AX$4:AX$2962,GF23)+COUNTIF([1]DrawDay3!AX$4:AX$2311,GE23)+COUNTIF([1]DrawDay3!AX$4:AX$2311,GF23)+COUNTIF([1]WarCanoe!AF$4:AF3334,GE23),"")</f>
        <v/>
      </c>
      <c r="B23" s="54" t="str">
        <f>IF(ISTEXT(P23),COUNTIF([1]DrawDay1!AV$4:AV$3049,GE23)+COUNTIF([1]DrawDay2!AV$4:AV$2962,GE23)+COUNTIF([1]DrawDay3!AV$4:AV$2311,GE23)+COUNTIF([1]WarCanoe!AG$4:AG3334,GE23),"")</f>
        <v/>
      </c>
      <c r="C23" s="55">
        <f t="shared" si="25"/>
        <v>0</v>
      </c>
      <c r="D23" s="54">
        <f>COUNTIFS($U$7:$GC$7,D$10,$U23:$GC23,"&gt;a")+COUNTIFS($U$7:$GC$7,D$10,$U23:$GC23,"&gt;0")</f>
        <v>0</v>
      </c>
      <c r="E23" s="54">
        <f>COUNTIFS($U$7:$GC$7,E$10,$U23:$GC23,"&gt;a")+COUNTIFS($U$7:$GC$7,E$10,$U23:$GC23,"&gt;0")</f>
        <v>0</v>
      </c>
      <c r="F23" s="54">
        <f>COUNTIFS($U$7:$GC$7,F$10,$U23:$GC23,"&gt;a")+COUNTIFS($U$7:$GC$7,F$10,$U23:$GC23,"&gt;0")</f>
        <v>0</v>
      </c>
      <c r="G23" s="54">
        <f>COUNTIFS($U$7:$GC$7,G$10,$U23:$GC23,"&gt;a")+COUNTIFS($U$7:$GC$7,G$10,$U23:$GC23,"&gt;0")</f>
        <v>0</v>
      </c>
      <c r="H23" s="54">
        <f>COUNTIFS($U$7:$GC$7,H$10,$U23:$GC23,"&gt;a")+COUNTIFS($U$7:$GC$7,H$10,$U23:$GC23,"&gt;0")</f>
        <v>0</v>
      </c>
      <c r="I23" s="54">
        <f>COUNTIFS($U$7:$GC$7,I$10,$U23:$GC23,"&gt;a")+COUNTIFS($U$7:$GC$7,I$10,$U23:$GC23,"&gt;0")</f>
        <v>0</v>
      </c>
      <c r="J23" s="54">
        <f>COUNTIFS($U$7:$GC$7,J$10,$U23:$GC23,"&gt;a")+COUNTIFS($U$7:$GC$7,J$10,$U23:$GC23,"&gt;0")</f>
        <v>0</v>
      </c>
      <c r="K23" s="54">
        <f>COUNTIFS($U$7:$GC$7,K$10,$U23:$GC23,"&gt;a")+COUNTIFS($U$7:$GC$7,K$10,$U23:$GC23,"&gt;0")</f>
        <v>0</v>
      </c>
      <c r="L23" s="54">
        <f>COUNTIFS($U$7:$GC$7,L$10,$U23:$GC23,"&gt;a")+COUNTIFS($U$7:$GC$7,L$10,$U23:$GC23,"&gt;0")</f>
        <v>0</v>
      </c>
      <c r="M23" s="54">
        <f>COUNTIFS($U$7:$GC$7,M$10,$U23:$GC23,"&gt;a")+COUNTIFS($U$7:$GC$7,M$10,$U23:$GC23,"&gt;0")</f>
        <v>0</v>
      </c>
      <c r="N23" s="54">
        <f>COUNTIFS($U$8:$GC$8,"=K",U23:GC23,"&gt;a")+COUNTIFS($U$8:$GC$8,"=K",U23:GC23,"&gt;0")</f>
        <v>0</v>
      </c>
      <c r="O23" s="54">
        <f>COUNTIFS($U$8:$GC$8,"=C",U23:GC23,"&gt;a")+COUNTIFS($U$8:$GC$8,"=C",U23:GC23,"&gt;0")</f>
        <v>0</v>
      </c>
      <c r="P23" s="56"/>
      <c r="Q23" s="86"/>
      <c r="R23" s="57"/>
      <c r="S23" s="90"/>
      <c r="T23" s="88"/>
      <c r="U23" s="63"/>
      <c r="V23" s="61"/>
      <c r="W23" s="63"/>
      <c r="X23" s="61"/>
      <c r="Y23" s="63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5"/>
      <c r="AL23" s="65"/>
      <c r="AM23" s="65"/>
      <c r="AN23" s="65"/>
      <c r="AO23" s="65"/>
      <c r="AP23" s="66"/>
      <c r="AQ23" s="66"/>
      <c r="AR23" s="66"/>
      <c r="AS23" s="67"/>
      <c r="AT23" s="68"/>
      <c r="AU23" s="69"/>
      <c r="AV23" s="69"/>
      <c r="AW23" s="69"/>
      <c r="AX23" s="70"/>
      <c r="AY23" s="68"/>
      <c r="AZ23" s="69"/>
      <c r="BA23" s="69"/>
      <c r="BB23" s="69"/>
      <c r="BC23" s="67"/>
      <c r="BD23" s="68"/>
      <c r="BE23" s="69"/>
      <c r="BF23" s="69"/>
      <c r="BG23" s="69"/>
      <c r="BH23" s="70"/>
      <c r="BI23" s="68"/>
      <c r="BJ23" s="69"/>
      <c r="BK23" s="69"/>
      <c r="BL23" s="69"/>
      <c r="BM23" s="70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3" t="str">
        <f t="shared" si="26"/>
        <v/>
      </c>
      <c r="GE23" s="74" t="str">
        <f t="shared" si="27"/>
        <v>**</v>
      </c>
      <c r="GF23" s="74" t="str">
        <f t="shared" si="28"/>
        <v/>
      </c>
      <c r="GG23" s="74" t="str">
        <f t="shared" si="29"/>
        <v/>
      </c>
      <c r="GH23" s="75" t="str">
        <f t="shared" si="30"/>
        <v/>
      </c>
      <c r="GI23" s="74" t="str">
        <f t="shared" si="31"/>
        <v/>
      </c>
      <c r="GJ23" s="75" t="str">
        <f t="shared" si="32"/>
        <v/>
      </c>
      <c r="GK23" s="75" t="str">
        <f t="shared" si="33"/>
        <v/>
      </c>
      <c r="GL23" s="75" t="str">
        <f t="shared" si="34"/>
        <v/>
      </c>
      <c r="GM23" s="13">
        <f>ROW()</f>
        <v>23</v>
      </c>
      <c r="GN23" s="13" t="str">
        <f>IF(LEN(GL23)&gt;0,MAX(GN$11:GN22)+1,"")</f>
        <v/>
      </c>
      <c r="GO23" s="6" t="str">
        <f>IF(N23&gt;0,IF(O23=0,"K","Both"),IF(O23&gt;0,"C",""))</f>
        <v/>
      </c>
      <c r="GP23" s="75" t="str">
        <f>IF(ISTEXT(P23),A23,"")</f>
        <v/>
      </c>
      <c r="GQ23" s="76">
        <f>IF(ISNUMBER(GP23),IF(GP23&gt;8,MAX(GQ$10:GQ22)+1,0),0)</f>
        <v>0</v>
      </c>
      <c r="GR23" s="77" t="str">
        <f>IF(TRIM(P23)&gt;"a",COUNTIF([1]DrawDay1!AW$4:AW$3049,GE23)+COUNTIF([1]DrawDay1!AW$4:AW$3049,GF23)+COUNTIF([1]DrawDay2!AW$4:AW$2962,GE23)+COUNTIF([1]DrawDay2!AW$4:AW$2962,GF23)+COUNTIF([1]DrawDay3!AW$4:AW$2311,GE23)+COUNTIF([1]DrawDay3!AW$4:AW$2311,GF23)+COUNTIF([1]WarCanoe!AE$5:AE$1500,GD23),"")</f>
        <v/>
      </c>
      <c r="GS23" s="76">
        <f>IF(ISNUMBER(GR23),IF(GR23&gt;8,MAX(GS$10:GS22)+1,0),0)</f>
        <v>0</v>
      </c>
      <c r="GT23" s="78" t="str">
        <f t="shared" si="35"/>
        <v>**</v>
      </c>
      <c r="GU23" s="78"/>
      <c r="GV23" s="78" t="str">
        <f>IF(GK23="","",MATCH(GK23,GK$1:GK22,0))</f>
        <v/>
      </c>
      <c r="GW23" s="78" t="str">
        <f t="shared" si="36"/>
        <v/>
      </c>
      <c r="GX23" s="78" t="str">
        <f>IF(ISNUMBER(GW23),P23,"")</f>
        <v/>
      </c>
      <c r="GY23" s="74" t="str">
        <f>IF(ISNUMBER(GW23),INDEX(P$1:P$167,GW23),"")</f>
        <v/>
      </c>
      <c r="GZ23" s="79" t="str">
        <f>IF(ISNUMBER(GW23),MAX(GZ$11:GZ22)+1,"")</f>
        <v/>
      </c>
      <c r="HA23" s="80">
        <f>IF(ISTEXT(P23),IF(FIND(" ",P23&amp;HA$10)=(LEN(P23)+1),ROW(),0),0)</f>
        <v>0</v>
      </c>
      <c r="HB23" s="81">
        <f>IF(IF(LEN(TRIM(P23))=0,0,LEN(TRIM(P23))-LEN(SUBSTITUTE(P23," ",""))+1)&gt;2,ROW(),0)</f>
        <v>0</v>
      </c>
      <c r="HC23" s="81" t="str">
        <f>IF(LEN(R23)&gt;0,VLOOKUP(R23,HC$172:HD$179,2,FALSE),"")</f>
        <v/>
      </c>
      <c r="HD23" s="81" t="str">
        <f>IF(LEN(P23)&gt;0,IF(ISNA(HC23),ROW(),""),"")</f>
        <v/>
      </c>
      <c r="HE23" s="82" t="str">
        <f>IF(LEN(P23)&gt;0,IF(LEN(S23)&gt;0,VLOOKUP(P23,[1]PadTracInfo!G$2:H$999,2,FALSE),""),"")</f>
        <v/>
      </c>
      <c r="HF23" s="82"/>
      <c r="HG23" s="82" t="str">
        <f>IF(HF23="ok","ok",IF(LEN(S23)&gt;0,IF(S23=HE23,"ok","mismatch"),""))</f>
        <v/>
      </c>
      <c r="HH23" s="82" t="str">
        <f>IF(LEN(P23)&gt;0,IF(LEN(HG23)&gt;0,HG23,IF(LEN(S23)=0,VLOOKUP(P23,[1]PadTracInfo!G$2:H$999,2,FALSE),"")),"")</f>
        <v/>
      </c>
      <c r="HI23" s="83" t="str">
        <f>IF(LEN(P23)&gt;0,IF(ISNA(HH23),"Not Registered",IF(HH23="ok","ok",IF(HH23="mismatch","Registration number does not match",IF(ISNUMBER(HH23),"ok","Logic ERROR")))),"")</f>
        <v/>
      </c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</row>
    <row r="24" spans="1:229" s="92" customFormat="1" ht="13.5" thickBot="1" x14ac:dyDescent="0.25">
      <c r="A24" s="54" t="str">
        <f>IF(ISTEXT(P24),COUNTIF([1]DrawDay1!AX$4:AX$3049,GE24)+COUNTIF([1]DrawDay1!AX$4:AX$3049,GF24)+COUNTIF([1]DrawDay2!AX$4:AX$2962,GE24)+COUNTIF([1]DrawDay2!AX$4:AX$2962,GF24)+COUNTIF([1]DrawDay3!AX$4:AX$2311,GE24)+COUNTIF([1]DrawDay3!AX$4:AX$2311,GF24)+COUNTIF([1]WarCanoe!AF$4:AF3335,GE24),"")</f>
        <v/>
      </c>
      <c r="B24" s="54" t="str">
        <f>IF(ISTEXT(P24),COUNTIF([1]DrawDay1!AV$4:AV$3049,GE24)+COUNTIF([1]DrawDay2!AV$4:AV$2962,GE24)+COUNTIF([1]DrawDay3!AV$4:AV$2311,GE24)+COUNTIF([1]WarCanoe!AG$4:AG3335,GE24),"")</f>
        <v/>
      </c>
      <c r="C24" s="55">
        <f t="shared" si="25"/>
        <v>0</v>
      </c>
      <c r="D24" s="54">
        <f>COUNTIFS($U$7:$GC$7,D$10,$U24:$GC24,"&gt;a")+COUNTIFS($U$7:$GC$7,D$10,$U24:$GC24,"&gt;0")</f>
        <v>0</v>
      </c>
      <c r="E24" s="54">
        <f>COUNTIFS($U$7:$GC$7,E$10,$U24:$GC24,"&gt;a")+COUNTIFS($U$7:$GC$7,E$10,$U24:$GC24,"&gt;0")</f>
        <v>0</v>
      </c>
      <c r="F24" s="54">
        <f>COUNTIFS($U$7:$GC$7,F$10,$U24:$GC24,"&gt;a")+COUNTIFS($U$7:$GC$7,F$10,$U24:$GC24,"&gt;0")</f>
        <v>0</v>
      </c>
      <c r="G24" s="54">
        <f>COUNTIFS($U$7:$GC$7,G$10,$U24:$GC24,"&gt;a")+COUNTIFS($U$7:$GC$7,G$10,$U24:$GC24,"&gt;0")</f>
        <v>0</v>
      </c>
      <c r="H24" s="54">
        <f>COUNTIFS($U$7:$GC$7,H$10,$U24:$GC24,"&gt;a")+COUNTIFS($U$7:$GC$7,H$10,$U24:$GC24,"&gt;0")</f>
        <v>0</v>
      </c>
      <c r="I24" s="54">
        <f>COUNTIFS($U$7:$GC$7,I$10,$U24:$GC24,"&gt;a")+COUNTIFS($U$7:$GC$7,I$10,$U24:$GC24,"&gt;0")</f>
        <v>0</v>
      </c>
      <c r="J24" s="54">
        <f>COUNTIFS($U$7:$GC$7,J$10,$U24:$GC24,"&gt;a")+COUNTIFS($U$7:$GC$7,J$10,$U24:$GC24,"&gt;0")</f>
        <v>0</v>
      </c>
      <c r="K24" s="54">
        <f>COUNTIFS($U$7:$GC$7,K$10,$U24:$GC24,"&gt;a")+COUNTIFS($U$7:$GC$7,K$10,$U24:$GC24,"&gt;0")</f>
        <v>0</v>
      </c>
      <c r="L24" s="54">
        <f>COUNTIFS($U$7:$GC$7,L$10,$U24:$GC24,"&gt;a")+COUNTIFS($U$7:$GC$7,L$10,$U24:$GC24,"&gt;0")</f>
        <v>0</v>
      </c>
      <c r="M24" s="54">
        <f>COUNTIFS($U$7:$GC$7,M$10,$U24:$GC24,"&gt;a")+COUNTIFS($U$7:$GC$7,M$10,$U24:$GC24,"&gt;0")</f>
        <v>0</v>
      </c>
      <c r="N24" s="54">
        <f>COUNTIFS($U$8:$GC$8,"=K",U24:GC24,"&gt;a")+COUNTIFS($U$8:$GC$8,"=K",U24:GC24,"&gt;0")</f>
        <v>0</v>
      </c>
      <c r="O24" s="54">
        <f>COUNTIFS($U$8:$GC$8,"=C",U24:GC24,"&gt;a")+COUNTIFS($U$8:$GC$8,"=C",U24:GC24,"&gt;0")</f>
        <v>0</v>
      </c>
      <c r="P24" s="56"/>
      <c r="Q24" s="86"/>
      <c r="R24" s="57"/>
      <c r="S24" s="90"/>
      <c r="T24" s="88"/>
      <c r="U24" s="61"/>
      <c r="V24" s="61"/>
      <c r="W24" s="61"/>
      <c r="X24" s="61"/>
      <c r="Y24" s="63"/>
      <c r="Z24" s="63"/>
      <c r="AA24" s="61"/>
      <c r="AB24" s="61"/>
      <c r="AC24" s="61"/>
      <c r="AD24" s="61"/>
      <c r="AE24" s="61"/>
      <c r="AF24" s="61"/>
      <c r="AG24" s="61"/>
      <c r="AH24" s="61"/>
      <c r="AI24" s="63"/>
      <c r="AJ24" s="61"/>
      <c r="AK24" s="89"/>
      <c r="AL24" s="89"/>
      <c r="AM24" s="65"/>
      <c r="AN24" s="65"/>
      <c r="AO24" s="65"/>
      <c r="AP24" s="66"/>
      <c r="AQ24" s="66"/>
      <c r="AR24" s="66"/>
      <c r="AS24" s="67"/>
      <c r="AT24" s="68"/>
      <c r="AU24" s="69"/>
      <c r="AV24" s="69"/>
      <c r="AW24" s="69"/>
      <c r="AX24" s="70"/>
      <c r="AY24" s="68"/>
      <c r="AZ24" s="69"/>
      <c r="BA24" s="69"/>
      <c r="BB24" s="69"/>
      <c r="BC24" s="67"/>
      <c r="BD24" s="68"/>
      <c r="BE24" s="69"/>
      <c r="BF24" s="69"/>
      <c r="BG24" s="69"/>
      <c r="BH24" s="70"/>
      <c r="BI24" s="68"/>
      <c r="BJ24" s="69"/>
      <c r="BK24" s="69"/>
      <c r="BL24" s="69"/>
      <c r="BM24" s="70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3" t="str">
        <f t="shared" si="26"/>
        <v/>
      </c>
      <c r="GE24" s="74" t="str">
        <f t="shared" si="27"/>
        <v>**</v>
      </c>
      <c r="GF24" s="74" t="str">
        <f t="shared" si="28"/>
        <v/>
      </c>
      <c r="GG24" s="74" t="str">
        <f t="shared" si="29"/>
        <v/>
      </c>
      <c r="GH24" s="75" t="str">
        <f t="shared" si="30"/>
        <v/>
      </c>
      <c r="GI24" s="74" t="str">
        <f t="shared" si="31"/>
        <v/>
      </c>
      <c r="GJ24" s="75" t="str">
        <f t="shared" si="32"/>
        <v/>
      </c>
      <c r="GK24" s="75" t="str">
        <f t="shared" si="33"/>
        <v/>
      </c>
      <c r="GL24" s="75" t="str">
        <f t="shared" si="34"/>
        <v/>
      </c>
      <c r="GM24" s="13">
        <f>ROW()</f>
        <v>24</v>
      </c>
      <c r="GN24" s="13" t="str">
        <f>IF(LEN(GL24)&gt;0,MAX(GN$11:GN23)+1,"")</f>
        <v/>
      </c>
      <c r="GO24" s="6" t="str">
        <f>IF(N24&gt;0,IF(O24=0,"K","Both"),IF(O24&gt;0,"C",""))</f>
        <v/>
      </c>
      <c r="GP24" s="75" t="str">
        <f>IF(ISTEXT(P24),A24,"")</f>
        <v/>
      </c>
      <c r="GQ24" s="76">
        <f>IF(ISNUMBER(GP24),IF(GP24&gt;8,MAX(GQ$10:GQ23)+1,0),0)</f>
        <v>0</v>
      </c>
      <c r="GR24" s="77" t="str">
        <f>IF(TRIM(P24)&gt;"a",COUNTIF([1]DrawDay1!AW$4:AW$3049,GE24)+COUNTIF([1]DrawDay1!AW$4:AW$3049,GF24)+COUNTIF([1]DrawDay2!AW$4:AW$2962,GE24)+COUNTIF([1]DrawDay2!AW$4:AW$2962,GF24)+COUNTIF([1]DrawDay3!AW$4:AW$2311,GE24)+COUNTIF([1]DrawDay3!AW$4:AW$2311,GF24)+COUNTIF([1]WarCanoe!AE$5:AE$1500,GD24),"")</f>
        <v/>
      </c>
      <c r="GS24" s="76">
        <f>IF(ISNUMBER(GR24),IF(GR24&gt;8,MAX(GS$10:GS23)+1,0),0)</f>
        <v>0</v>
      </c>
      <c r="GT24" s="78" t="str">
        <f t="shared" si="35"/>
        <v>**</v>
      </c>
      <c r="GU24" s="78"/>
      <c r="GV24" s="78" t="str">
        <f>IF(GK24="","",MATCH(GK24,GK$1:GK23,0))</f>
        <v/>
      </c>
      <c r="GW24" s="78" t="str">
        <f t="shared" si="36"/>
        <v/>
      </c>
      <c r="GX24" s="78" t="str">
        <f>IF(ISNUMBER(GW24),P24,"")</f>
        <v/>
      </c>
      <c r="GY24" s="74" t="str">
        <f>IF(ISNUMBER(GW24),INDEX(P$1:P$167,GW24),"")</f>
        <v/>
      </c>
      <c r="GZ24" s="79" t="str">
        <f>IF(ISNUMBER(GW24),MAX(GZ$11:GZ23)+1,"")</f>
        <v/>
      </c>
      <c r="HA24" s="80">
        <f>IF(ISTEXT(P24),IF(FIND(" ",P24&amp;HA$10)=(LEN(P24)+1),ROW(),0),0)</f>
        <v>0</v>
      </c>
      <c r="HB24" s="81">
        <f>IF(IF(LEN(TRIM(P24))=0,0,LEN(TRIM(P24))-LEN(SUBSTITUTE(P24," ",""))+1)&gt;2,ROW(),0)</f>
        <v>0</v>
      </c>
      <c r="HC24" s="81" t="str">
        <f>IF(LEN(R24)&gt;0,VLOOKUP(R24,HC$172:HD$179,2,FALSE),"")</f>
        <v/>
      </c>
      <c r="HD24" s="81" t="str">
        <f>IF(LEN(P24)&gt;0,IF(ISNA(HC24),ROW(),""),"")</f>
        <v/>
      </c>
      <c r="HE24" s="82" t="str">
        <f>IF(LEN(P24)&gt;0,IF(LEN(S24)&gt;0,VLOOKUP(P24,[1]PadTracInfo!G$2:H$999,2,FALSE),""),"")</f>
        <v/>
      </c>
      <c r="HF24" s="82"/>
      <c r="HG24" s="82" t="str">
        <f>IF(HF24="ok","ok",IF(LEN(S24)&gt;0,IF(S24=HE24,"ok","mismatch"),""))</f>
        <v/>
      </c>
      <c r="HH24" s="82" t="str">
        <f>IF(LEN(P24)&gt;0,IF(LEN(HG24)&gt;0,HG24,IF(LEN(S24)=0,VLOOKUP(P24,[1]PadTracInfo!G$2:H$999,2,FALSE),"")),"")</f>
        <v/>
      </c>
      <c r="HI24" s="83" t="str">
        <f>IF(LEN(P24)&gt;0,IF(ISNA(HH24),"Not Registered",IF(HH24="ok","ok",IF(HH24="mismatch","Registration number does not match",IF(ISNUMBER(HH24),"ok","Logic ERROR")))),"")</f>
        <v/>
      </c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</row>
    <row r="25" spans="1:229" s="92" customFormat="1" ht="13.5" thickBot="1" x14ac:dyDescent="0.25">
      <c r="A25" s="54" t="str">
        <f>IF(ISTEXT(P25),COUNTIF([1]DrawDay1!AX$4:AX$3049,GE25)+COUNTIF([1]DrawDay1!AX$4:AX$3049,GF25)+COUNTIF([1]DrawDay2!AX$4:AX$2962,GE25)+COUNTIF([1]DrawDay2!AX$4:AX$2962,GF25)+COUNTIF([1]DrawDay3!AX$4:AX$2311,GE25)+COUNTIF([1]DrawDay3!AX$4:AX$2311,GF25)+COUNTIF([1]WarCanoe!AF$4:AF3336,GE25),"")</f>
        <v/>
      </c>
      <c r="B25" s="54" t="str">
        <f>IF(ISTEXT(P25),COUNTIF([1]DrawDay1!AV$4:AV$3049,GE25)+COUNTIF([1]DrawDay2!AV$4:AV$2962,GE25)+COUNTIF([1]DrawDay3!AV$4:AV$2311,GE25)+COUNTIF([1]WarCanoe!AG$4:AG3336,GE25),"")</f>
        <v/>
      </c>
      <c r="C25" s="55">
        <f t="shared" si="25"/>
        <v>0</v>
      </c>
      <c r="D25" s="54">
        <f>COUNTIFS($U$7:$GC$7,D$10,$U25:$GC25,"&gt;a")+COUNTIFS($U$7:$GC$7,D$10,$U25:$GC25,"&gt;0")</f>
        <v>0</v>
      </c>
      <c r="E25" s="54">
        <f>COUNTIFS($U$7:$GC$7,E$10,$U25:$GC25,"&gt;a")+COUNTIFS($U$7:$GC$7,E$10,$U25:$GC25,"&gt;0")</f>
        <v>0</v>
      </c>
      <c r="F25" s="54">
        <f>COUNTIFS($U$7:$GC$7,F$10,$U25:$GC25,"&gt;a")+COUNTIFS($U$7:$GC$7,F$10,$U25:$GC25,"&gt;0")</f>
        <v>0</v>
      </c>
      <c r="G25" s="54">
        <f>COUNTIFS($U$7:$GC$7,G$10,$U25:$GC25,"&gt;a")+COUNTIFS($U$7:$GC$7,G$10,$U25:$GC25,"&gt;0")</f>
        <v>0</v>
      </c>
      <c r="H25" s="54">
        <f>COUNTIFS($U$7:$GC$7,H$10,$U25:$GC25,"&gt;a")+COUNTIFS($U$7:$GC$7,H$10,$U25:$GC25,"&gt;0")</f>
        <v>0</v>
      </c>
      <c r="I25" s="54">
        <f>COUNTIFS($U$7:$GC$7,I$10,$U25:$GC25,"&gt;a")+COUNTIFS($U$7:$GC$7,I$10,$U25:$GC25,"&gt;0")</f>
        <v>0</v>
      </c>
      <c r="J25" s="54">
        <f>COUNTIFS($U$7:$GC$7,J$10,$U25:$GC25,"&gt;a")+COUNTIFS($U$7:$GC$7,J$10,$U25:$GC25,"&gt;0")</f>
        <v>0</v>
      </c>
      <c r="K25" s="54">
        <f>COUNTIFS($U$7:$GC$7,K$10,$U25:$GC25,"&gt;a")+COUNTIFS($U$7:$GC$7,K$10,$U25:$GC25,"&gt;0")</f>
        <v>0</v>
      </c>
      <c r="L25" s="54">
        <f>COUNTIFS($U$7:$GC$7,L$10,$U25:$GC25,"&gt;a")+COUNTIFS($U$7:$GC$7,L$10,$U25:$GC25,"&gt;0")</f>
        <v>0</v>
      </c>
      <c r="M25" s="54">
        <f>COUNTIFS($U$7:$GC$7,M$10,$U25:$GC25,"&gt;a")+COUNTIFS($U$7:$GC$7,M$10,$U25:$GC25,"&gt;0")</f>
        <v>0</v>
      </c>
      <c r="N25" s="54">
        <f>COUNTIFS($U$8:$GC$8,"=K",U25:GC25,"&gt;a")+COUNTIFS($U$8:$GC$8,"=K",U25:GC25,"&gt;0")</f>
        <v>0</v>
      </c>
      <c r="O25" s="54">
        <f>COUNTIFS($U$8:$GC$8,"=C",U25:GC25,"&gt;a")+COUNTIFS($U$8:$GC$8,"=C",U25:GC25,"&gt;0")</f>
        <v>0</v>
      </c>
      <c r="P25" s="56"/>
      <c r="Q25" s="86"/>
      <c r="R25" s="57"/>
      <c r="S25" s="90"/>
      <c r="T25" s="88"/>
      <c r="U25" s="61"/>
      <c r="V25" s="61"/>
      <c r="W25" s="61"/>
      <c r="X25" s="61"/>
      <c r="Y25" s="63"/>
      <c r="Z25" s="61"/>
      <c r="AA25" s="61"/>
      <c r="AB25" s="61"/>
      <c r="AC25" s="61"/>
      <c r="AD25" s="63"/>
      <c r="AE25" s="63"/>
      <c r="AF25" s="63"/>
      <c r="AG25" s="61"/>
      <c r="AH25" s="61"/>
      <c r="AI25" s="61"/>
      <c r="AJ25" s="61"/>
      <c r="AK25" s="89"/>
      <c r="AL25" s="89"/>
      <c r="AM25" s="65"/>
      <c r="AN25" s="65"/>
      <c r="AO25" s="65"/>
      <c r="AP25" s="66"/>
      <c r="AQ25" s="66"/>
      <c r="AR25" s="66"/>
      <c r="AS25" s="67"/>
      <c r="AT25" s="68"/>
      <c r="AU25" s="69"/>
      <c r="AV25" s="69"/>
      <c r="AW25" s="69"/>
      <c r="AX25" s="70"/>
      <c r="AY25" s="68"/>
      <c r="AZ25" s="69"/>
      <c r="BA25" s="69"/>
      <c r="BB25" s="69"/>
      <c r="BC25" s="67"/>
      <c r="BD25" s="68"/>
      <c r="BE25" s="69"/>
      <c r="BF25" s="69"/>
      <c r="BG25" s="69"/>
      <c r="BH25" s="70"/>
      <c r="BI25" s="68"/>
      <c r="BJ25" s="69"/>
      <c r="BK25" s="69"/>
      <c r="BL25" s="69"/>
      <c r="BM25" s="70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3" t="str">
        <f t="shared" si="26"/>
        <v/>
      </c>
      <c r="GE25" s="74" t="str">
        <f t="shared" si="27"/>
        <v>**</v>
      </c>
      <c r="GF25" s="74" t="str">
        <f t="shared" si="28"/>
        <v/>
      </c>
      <c r="GG25" s="74" t="str">
        <f t="shared" si="29"/>
        <v/>
      </c>
      <c r="GH25" s="75" t="str">
        <f t="shared" si="30"/>
        <v/>
      </c>
      <c r="GI25" s="74" t="str">
        <f t="shared" si="31"/>
        <v/>
      </c>
      <c r="GJ25" s="75" t="str">
        <f t="shared" si="32"/>
        <v/>
      </c>
      <c r="GK25" s="75" t="str">
        <f t="shared" si="33"/>
        <v/>
      </c>
      <c r="GL25" s="75" t="str">
        <f t="shared" si="34"/>
        <v/>
      </c>
      <c r="GM25" s="13">
        <f>ROW()</f>
        <v>25</v>
      </c>
      <c r="GN25" s="13" t="str">
        <f>IF(LEN(GL25)&gt;0,MAX(GN$11:GN24)+1,"")</f>
        <v/>
      </c>
      <c r="GO25" s="6" t="str">
        <f>IF(N25&gt;0,IF(O25=0,"K","Both"),IF(O25&gt;0,"C",""))</f>
        <v/>
      </c>
      <c r="GP25" s="75" t="str">
        <f>IF(ISTEXT(P25),A25,"")</f>
        <v/>
      </c>
      <c r="GQ25" s="76">
        <f>IF(ISNUMBER(GP25),IF(GP25&gt;8,MAX(GQ$10:GQ24)+1,0),0)</f>
        <v>0</v>
      </c>
      <c r="GR25" s="77" t="str">
        <f>IF(TRIM(P25)&gt;"a",COUNTIF([1]DrawDay1!AW$4:AW$3049,GE25)+COUNTIF([1]DrawDay1!AW$4:AW$3049,GF25)+COUNTIF([1]DrawDay2!AW$4:AW$2962,GE25)+COUNTIF([1]DrawDay2!AW$4:AW$2962,GF25)+COUNTIF([1]DrawDay3!AW$4:AW$2311,GE25)+COUNTIF([1]DrawDay3!AW$4:AW$2311,GF25)+COUNTIF([1]WarCanoe!AE$5:AE$1500,GD25),"")</f>
        <v/>
      </c>
      <c r="GS25" s="76">
        <f>IF(ISNUMBER(GR25),IF(GR25&gt;8,MAX(GS$10:GS24)+1,0),0)</f>
        <v>0</v>
      </c>
      <c r="GT25" s="78" t="str">
        <f t="shared" si="35"/>
        <v>**</v>
      </c>
      <c r="GU25" s="78"/>
      <c r="GV25" s="78" t="str">
        <f>IF(GK25="","",MATCH(GK25,GK$1:GK24,0))</f>
        <v/>
      </c>
      <c r="GW25" s="78" t="str">
        <f t="shared" si="36"/>
        <v/>
      </c>
      <c r="GX25" s="78" t="str">
        <f>IF(ISNUMBER(GW25),P25,"")</f>
        <v/>
      </c>
      <c r="GY25" s="74" t="str">
        <f>IF(ISNUMBER(GW25),INDEX(P$1:P$167,GW25),"")</f>
        <v/>
      </c>
      <c r="GZ25" s="79" t="str">
        <f>IF(ISNUMBER(GW25),MAX(GZ$11:GZ24)+1,"")</f>
        <v/>
      </c>
      <c r="HA25" s="80">
        <f>IF(ISTEXT(P25),IF(FIND(" ",P25&amp;HA$10)=(LEN(P25)+1),ROW(),0),0)</f>
        <v>0</v>
      </c>
      <c r="HB25" s="81">
        <f>IF(IF(LEN(TRIM(P25))=0,0,LEN(TRIM(P25))-LEN(SUBSTITUTE(P25," ",""))+1)&gt;2,ROW(),0)</f>
        <v>0</v>
      </c>
      <c r="HC25" s="81" t="str">
        <f>IF(LEN(R25)&gt;0,VLOOKUP(R25,HC$172:HD$179,2,FALSE),"")</f>
        <v/>
      </c>
      <c r="HD25" s="81" t="str">
        <f>IF(LEN(P25)&gt;0,IF(ISNA(HC25),ROW(),""),"")</f>
        <v/>
      </c>
      <c r="HE25" s="82" t="str">
        <f>IF(LEN(P25)&gt;0,IF(LEN(S25)&gt;0,VLOOKUP(P25,[1]PadTracInfo!G$2:H$999,2,FALSE),""),"")</f>
        <v/>
      </c>
      <c r="HF25" s="82"/>
      <c r="HG25" s="82" t="str">
        <f>IF(HF25="ok","ok",IF(LEN(S25)&gt;0,IF(S25=HE25,"ok","mismatch"),""))</f>
        <v/>
      </c>
      <c r="HH25" s="82" t="str">
        <f>IF(LEN(P25)&gt;0,IF(LEN(HG25)&gt;0,HG25,IF(LEN(S25)=0,VLOOKUP(P25,[1]PadTracInfo!G$2:H$999,2,FALSE),"")),"")</f>
        <v/>
      </c>
      <c r="HI25" s="83" t="str">
        <f>IF(LEN(P25)&gt;0,IF(ISNA(HH25),"Not Registered",IF(HH25="ok","ok",IF(HH25="mismatch","Registration number does not match",IF(ISNUMBER(HH25),"ok","Logic ERROR")))),"")</f>
        <v/>
      </c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</row>
    <row r="26" spans="1:229" s="92" customFormat="1" ht="13.5" thickBot="1" x14ac:dyDescent="0.25">
      <c r="A26" s="54" t="str">
        <f>IF(ISTEXT(P26),COUNTIF([1]DrawDay1!AX$4:AX$3049,GE26)+COUNTIF([1]DrawDay1!AX$4:AX$3049,GF26)+COUNTIF([1]DrawDay2!AX$4:AX$2962,GE26)+COUNTIF([1]DrawDay2!AX$4:AX$2962,GF26)+COUNTIF([1]DrawDay3!AX$4:AX$2311,GE26)+COUNTIF([1]DrawDay3!AX$4:AX$2311,GF26)+COUNTIF([1]WarCanoe!AF$4:AF3337,GE26),"")</f>
        <v/>
      </c>
      <c r="B26" s="54" t="str">
        <f>IF(ISTEXT(P26),COUNTIF([1]DrawDay1!AV$4:AV$3049,GE26)+COUNTIF([1]DrawDay2!AV$4:AV$2962,GE26)+COUNTIF([1]DrawDay3!AV$4:AV$2311,GE26)+COUNTIF([1]WarCanoe!AG$4:AG3337,GE26),"")</f>
        <v/>
      </c>
      <c r="C26" s="55">
        <f t="shared" si="25"/>
        <v>0</v>
      </c>
      <c r="D26" s="54">
        <f>COUNTIFS($U$7:$GC$7,D$10,$U26:$GC26,"&gt;a")+COUNTIFS($U$7:$GC$7,D$10,$U26:$GC26,"&gt;0")</f>
        <v>0</v>
      </c>
      <c r="E26" s="54">
        <f>COUNTIFS($U$7:$GC$7,E$10,$U26:$GC26,"&gt;a")+COUNTIFS($U$7:$GC$7,E$10,$U26:$GC26,"&gt;0")</f>
        <v>0</v>
      </c>
      <c r="F26" s="54">
        <f>COUNTIFS($U$7:$GC$7,F$10,$U26:$GC26,"&gt;a")+COUNTIFS($U$7:$GC$7,F$10,$U26:$GC26,"&gt;0")</f>
        <v>0</v>
      </c>
      <c r="G26" s="54">
        <f>COUNTIFS($U$7:$GC$7,G$10,$U26:$GC26,"&gt;a")+COUNTIFS($U$7:$GC$7,G$10,$U26:$GC26,"&gt;0")</f>
        <v>0</v>
      </c>
      <c r="H26" s="54">
        <f>COUNTIFS($U$7:$GC$7,H$10,$U26:$GC26,"&gt;a")+COUNTIFS($U$7:$GC$7,H$10,$U26:$GC26,"&gt;0")</f>
        <v>0</v>
      </c>
      <c r="I26" s="54">
        <f>COUNTIFS($U$7:$GC$7,I$10,$U26:$GC26,"&gt;a")+COUNTIFS($U$7:$GC$7,I$10,$U26:$GC26,"&gt;0")</f>
        <v>0</v>
      </c>
      <c r="J26" s="54">
        <f>COUNTIFS($U$7:$GC$7,J$10,$U26:$GC26,"&gt;a")+COUNTIFS($U$7:$GC$7,J$10,$U26:$GC26,"&gt;0")</f>
        <v>0</v>
      </c>
      <c r="K26" s="54">
        <f>COUNTIFS($U$7:$GC$7,K$10,$U26:$GC26,"&gt;a")+COUNTIFS($U$7:$GC$7,K$10,$U26:$GC26,"&gt;0")</f>
        <v>0</v>
      </c>
      <c r="L26" s="54">
        <f>COUNTIFS($U$7:$GC$7,L$10,$U26:$GC26,"&gt;a")+COUNTIFS($U$7:$GC$7,L$10,$U26:$GC26,"&gt;0")</f>
        <v>0</v>
      </c>
      <c r="M26" s="54">
        <f>COUNTIFS($U$7:$GC$7,M$10,$U26:$GC26,"&gt;a")+COUNTIFS($U$7:$GC$7,M$10,$U26:$GC26,"&gt;0")</f>
        <v>0</v>
      </c>
      <c r="N26" s="54">
        <f>COUNTIFS($U$8:$GC$8,"=K",U26:GC26,"&gt;a")+COUNTIFS($U$8:$GC$8,"=K",U26:GC26,"&gt;0")</f>
        <v>0</v>
      </c>
      <c r="O26" s="54">
        <f>COUNTIFS($U$8:$GC$8,"=C",U26:GC26,"&gt;a")+COUNTIFS($U$8:$GC$8,"=C",U26:GC26,"&gt;0")</f>
        <v>0</v>
      </c>
      <c r="P26" s="56"/>
      <c r="Q26" s="86"/>
      <c r="R26" s="57"/>
      <c r="S26" s="90"/>
      <c r="T26" s="88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5"/>
      <c r="AL26" s="65"/>
      <c r="AM26" s="65"/>
      <c r="AN26" s="65"/>
      <c r="AO26" s="65"/>
      <c r="AP26" s="66"/>
      <c r="AQ26" s="66"/>
      <c r="AR26" s="66"/>
      <c r="AS26" s="67"/>
      <c r="AT26" s="68"/>
      <c r="AU26" s="69"/>
      <c r="AV26" s="69"/>
      <c r="AW26" s="69"/>
      <c r="AX26" s="70"/>
      <c r="AY26" s="68"/>
      <c r="AZ26" s="69"/>
      <c r="BA26" s="69"/>
      <c r="BB26" s="69"/>
      <c r="BC26" s="67"/>
      <c r="BD26" s="68"/>
      <c r="BE26" s="69"/>
      <c r="BF26" s="69"/>
      <c r="BG26" s="69"/>
      <c r="BH26" s="70"/>
      <c r="BI26" s="68"/>
      <c r="BJ26" s="69"/>
      <c r="BK26" s="69"/>
      <c r="BL26" s="69"/>
      <c r="BM26" s="70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65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3" t="str">
        <f t="shared" si="26"/>
        <v/>
      </c>
      <c r="GE26" s="74" t="str">
        <f t="shared" si="27"/>
        <v>**</v>
      </c>
      <c r="GF26" s="74" t="str">
        <f t="shared" si="28"/>
        <v/>
      </c>
      <c r="GG26" s="74" t="str">
        <f t="shared" si="29"/>
        <v/>
      </c>
      <c r="GH26" s="75" t="str">
        <f t="shared" si="30"/>
        <v/>
      </c>
      <c r="GI26" s="74" t="str">
        <f t="shared" si="31"/>
        <v/>
      </c>
      <c r="GJ26" s="75" t="str">
        <f t="shared" si="32"/>
        <v/>
      </c>
      <c r="GK26" s="75" t="str">
        <f t="shared" si="33"/>
        <v/>
      </c>
      <c r="GL26" s="75" t="str">
        <f t="shared" si="34"/>
        <v/>
      </c>
      <c r="GM26" s="13">
        <f>ROW()</f>
        <v>26</v>
      </c>
      <c r="GN26" s="13" t="str">
        <f>IF(LEN(GL26)&gt;0,MAX(GN$11:GN25)+1,"")</f>
        <v/>
      </c>
      <c r="GO26" s="6" t="str">
        <f>IF(N26&gt;0,IF(O26=0,"K","Both"),IF(O26&gt;0,"C",""))</f>
        <v/>
      </c>
      <c r="GP26" s="75" t="str">
        <f>IF(ISTEXT(P26),A26,"")</f>
        <v/>
      </c>
      <c r="GQ26" s="76">
        <f>IF(ISNUMBER(GP26),IF(GP26&gt;8,MAX(GQ$10:GQ25)+1,0),0)</f>
        <v>0</v>
      </c>
      <c r="GR26" s="77" t="str">
        <f>IF(TRIM(P26)&gt;"a",COUNTIF([1]DrawDay1!AW$4:AW$3049,GE26)+COUNTIF([1]DrawDay1!AW$4:AW$3049,GF26)+COUNTIF([1]DrawDay2!AW$4:AW$2962,GE26)+COUNTIF([1]DrawDay2!AW$4:AW$2962,GF26)+COUNTIF([1]DrawDay3!AW$4:AW$2311,GE26)+COUNTIF([1]DrawDay3!AW$4:AW$2311,GF26)+COUNTIF([1]WarCanoe!AE$5:AE$1500,GD26),"")</f>
        <v/>
      </c>
      <c r="GS26" s="76">
        <f>IF(ISNUMBER(GR26),IF(GR26&gt;8,MAX(GS$10:GS25)+1,0),0)</f>
        <v>0</v>
      </c>
      <c r="GT26" s="78" t="str">
        <f t="shared" si="35"/>
        <v>**</v>
      </c>
      <c r="GU26" s="78"/>
      <c r="GV26" s="78" t="str">
        <f>IF(GK26="","",MATCH(GK26,GK$1:GK25,0))</f>
        <v/>
      </c>
      <c r="GW26" s="78" t="str">
        <f t="shared" si="36"/>
        <v/>
      </c>
      <c r="GX26" s="78" t="str">
        <f>IF(ISNUMBER(GW26),P26,"")</f>
        <v/>
      </c>
      <c r="GY26" s="74" t="str">
        <f>IF(ISNUMBER(GW26),INDEX(P$1:P$167,GW26),"")</f>
        <v/>
      </c>
      <c r="GZ26" s="79" t="str">
        <f>IF(ISNUMBER(GW26),MAX(GZ$11:GZ25)+1,"")</f>
        <v/>
      </c>
      <c r="HA26" s="80">
        <f>IF(ISTEXT(P26),IF(FIND(" ",P26&amp;HA$10)=(LEN(P26)+1),ROW(),0),0)</f>
        <v>0</v>
      </c>
      <c r="HB26" s="81">
        <f>IF(IF(LEN(TRIM(P26))=0,0,LEN(TRIM(P26))-LEN(SUBSTITUTE(P26," ",""))+1)&gt;2,ROW(),0)</f>
        <v>0</v>
      </c>
      <c r="HC26" s="81" t="str">
        <f>IF(LEN(R26)&gt;0,VLOOKUP(R26,HC$172:HD$179,2,FALSE),"")</f>
        <v/>
      </c>
      <c r="HD26" s="81" t="str">
        <f>IF(LEN(P26)&gt;0,IF(ISNA(HC26),ROW(),""),"")</f>
        <v/>
      </c>
      <c r="HE26" s="82" t="str">
        <f>IF(LEN(P26)&gt;0,IF(LEN(S26)&gt;0,VLOOKUP(P26,[1]PadTracInfo!G$2:H$999,2,FALSE),""),"")</f>
        <v/>
      </c>
      <c r="HF26" s="82"/>
      <c r="HG26" s="82" t="str">
        <f>IF(HF26="ok","ok",IF(LEN(S26)&gt;0,IF(S26=HE26,"ok","mismatch"),""))</f>
        <v/>
      </c>
      <c r="HH26" s="82" t="str">
        <f>IF(LEN(P26)&gt;0,IF(LEN(HG26)&gt;0,HG26,IF(LEN(S26)=0,VLOOKUP(P26,[1]PadTracInfo!G$2:H$999,2,FALSE),"")),"")</f>
        <v/>
      </c>
      <c r="HI26" s="83" t="str">
        <f>IF(LEN(P26)&gt;0,IF(ISNA(HH26),"Not Registered",IF(HH26="ok","ok",IF(HH26="mismatch","Registration number does not match",IF(ISNUMBER(HH26),"ok","Logic ERROR")))),"")</f>
        <v/>
      </c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</row>
    <row r="27" spans="1:229" s="92" customFormat="1" ht="13.5" thickBot="1" x14ac:dyDescent="0.25">
      <c r="A27" s="54" t="str">
        <f>IF(ISTEXT(P27),COUNTIF([1]DrawDay1!AX$4:AX$3049,GE27)+COUNTIF([1]DrawDay1!AX$4:AX$3049,GF27)+COUNTIF([1]DrawDay2!AX$4:AX$2962,GE27)+COUNTIF([1]DrawDay2!AX$4:AX$2962,GF27)+COUNTIF([1]DrawDay3!AX$4:AX$2311,GE27)+COUNTIF([1]DrawDay3!AX$4:AX$2311,GF27)+COUNTIF([1]WarCanoe!AF$4:AF3338,GE27),"")</f>
        <v/>
      </c>
      <c r="B27" s="54" t="str">
        <f>IF(ISTEXT(P27),COUNTIF([1]DrawDay1!AV$4:AV$3049,GE27)+COUNTIF([1]DrawDay2!AV$4:AV$2962,GE27)+COUNTIF([1]DrawDay3!AV$4:AV$2311,GE27)+COUNTIF([1]WarCanoe!AG$4:AG3338,GE27),"")</f>
        <v/>
      </c>
      <c r="C27" s="55">
        <f t="shared" si="25"/>
        <v>0</v>
      </c>
      <c r="D27" s="54">
        <f>COUNTIFS($U$7:$GC$7,D$10,$U27:$GC27,"&gt;a")+COUNTIFS($U$7:$GC$7,D$10,$U27:$GC27,"&gt;0")</f>
        <v>0</v>
      </c>
      <c r="E27" s="54">
        <f>COUNTIFS($U$7:$GC$7,E$10,$U27:$GC27,"&gt;a")+COUNTIFS($U$7:$GC$7,E$10,$U27:$GC27,"&gt;0")</f>
        <v>0</v>
      </c>
      <c r="F27" s="54">
        <f>COUNTIFS($U$7:$GC$7,F$10,$U27:$GC27,"&gt;a")+COUNTIFS($U$7:$GC$7,F$10,$U27:$GC27,"&gt;0")</f>
        <v>0</v>
      </c>
      <c r="G27" s="54">
        <f>COUNTIFS($U$7:$GC$7,G$10,$U27:$GC27,"&gt;a")+COUNTIFS($U$7:$GC$7,G$10,$U27:$GC27,"&gt;0")</f>
        <v>0</v>
      </c>
      <c r="H27" s="54">
        <f>COUNTIFS($U$7:$GC$7,H$10,$U27:$GC27,"&gt;a")+COUNTIFS($U$7:$GC$7,H$10,$U27:$GC27,"&gt;0")</f>
        <v>0</v>
      </c>
      <c r="I27" s="54">
        <f>COUNTIFS($U$7:$GC$7,I$10,$U27:$GC27,"&gt;a")+COUNTIFS($U$7:$GC$7,I$10,$U27:$GC27,"&gt;0")</f>
        <v>0</v>
      </c>
      <c r="J27" s="54">
        <f>COUNTIFS($U$7:$GC$7,J$10,$U27:$GC27,"&gt;a")+COUNTIFS($U$7:$GC$7,J$10,$U27:$GC27,"&gt;0")</f>
        <v>0</v>
      </c>
      <c r="K27" s="54">
        <f>COUNTIFS($U$7:$GC$7,K$10,$U27:$GC27,"&gt;a")+COUNTIFS($U$7:$GC$7,K$10,$U27:$GC27,"&gt;0")</f>
        <v>0</v>
      </c>
      <c r="L27" s="54">
        <f>COUNTIFS($U$7:$GC$7,L$10,$U27:$GC27,"&gt;a")+COUNTIFS($U$7:$GC$7,L$10,$U27:$GC27,"&gt;0")</f>
        <v>0</v>
      </c>
      <c r="M27" s="54">
        <f>COUNTIFS($U$7:$GC$7,M$10,$U27:$GC27,"&gt;a")+COUNTIFS($U$7:$GC$7,M$10,$U27:$GC27,"&gt;0")</f>
        <v>0</v>
      </c>
      <c r="N27" s="54">
        <f>COUNTIFS($U$8:$GC$8,"=K",U27:GC27,"&gt;a")+COUNTIFS($U$8:$GC$8,"=K",U27:GC27,"&gt;0")</f>
        <v>0</v>
      </c>
      <c r="O27" s="54">
        <f>COUNTIFS($U$8:$GC$8,"=C",U27:GC27,"&gt;a")+COUNTIFS($U$8:$GC$8,"=C",U27:GC27,"&gt;0")</f>
        <v>0</v>
      </c>
      <c r="P27" s="56"/>
      <c r="Q27" s="86"/>
      <c r="R27" s="57"/>
      <c r="S27" s="90"/>
      <c r="T27" s="88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5"/>
      <c r="AL27" s="65"/>
      <c r="AM27" s="65"/>
      <c r="AN27" s="65"/>
      <c r="AO27" s="65"/>
      <c r="AP27" s="66"/>
      <c r="AQ27" s="66"/>
      <c r="AR27" s="66"/>
      <c r="AS27" s="67"/>
      <c r="AT27" s="68"/>
      <c r="AU27" s="69"/>
      <c r="AV27" s="69"/>
      <c r="AW27" s="69"/>
      <c r="AX27" s="70"/>
      <c r="AY27" s="68"/>
      <c r="AZ27" s="69"/>
      <c r="BA27" s="69"/>
      <c r="BB27" s="69"/>
      <c r="BC27" s="67"/>
      <c r="BD27" s="68"/>
      <c r="BE27" s="69"/>
      <c r="BF27" s="69"/>
      <c r="BG27" s="69"/>
      <c r="BH27" s="70"/>
      <c r="BI27" s="68"/>
      <c r="BJ27" s="69"/>
      <c r="BK27" s="69"/>
      <c r="BL27" s="69"/>
      <c r="BM27" s="70"/>
      <c r="BN27" s="65"/>
      <c r="BO27" s="65"/>
      <c r="BP27" s="65"/>
      <c r="BQ27" s="65"/>
      <c r="BR27" s="65"/>
      <c r="BS27" s="65"/>
      <c r="BT27" s="65"/>
      <c r="BU27" s="65"/>
      <c r="BV27" s="65"/>
      <c r="BW27" s="89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71"/>
      <c r="DQ27" s="71"/>
      <c r="DR27" s="71"/>
      <c r="DS27" s="71"/>
      <c r="DT27" s="71"/>
      <c r="DU27" s="71"/>
      <c r="DV27" s="71"/>
      <c r="DW27" s="71"/>
      <c r="DX27" s="65"/>
      <c r="DY27" s="65"/>
      <c r="DZ27" s="71"/>
      <c r="EA27" s="71"/>
      <c r="EB27" s="71"/>
      <c r="EC27" s="71"/>
      <c r="ED27" s="71"/>
      <c r="EE27" s="71"/>
      <c r="EF27" s="71"/>
      <c r="EG27" s="65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3" t="str">
        <f t="shared" si="26"/>
        <v/>
      </c>
      <c r="GE27" s="78" t="str">
        <f t="shared" si="27"/>
        <v>**</v>
      </c>
      <c r="GF27" s="78" t="str">
        <f t="shared" si="28"/>
        <v/>
      </c>
      <c r="GG27" s="78" t="str">
        <f t="shared" si="29"/>
        <v/>
      </c>
      <c r="GH27" s="76" t="str">
        <f t="shared" si="30"/>
        <v/>
      </c>
      <c r="GI27" s="78" t="str">
        <f t="shared" si="31"/>
        <v/>
      </c>
      <c r="GJ27" s="76" t="str">
        <f t="shared" si="32"/>
        <v/>
      </c>
      <c r="GK27" s="76" t="str">
        <f t="shared" si="33"/>
        <v/>
      </c>
      <c r="GL27" s="76" t="str">
        <f t="shared" si="34"/>
        <v/>
      </c>
      <c r="GM27" s="80">
        <f>ROW()</f>
        <v>27</v>
      </c>
      <c r="GN27" s="80" t="str">
        <f>IF(LEN(GL27)&gt;0,MAX(GN$11:GN26)+1,"")</f>
        <v/>
      </c>
      <c r="GO27" s="79" t="str">
        <f>IF(N27&gt;0,IF(O27=0,"K","Both"),IF(O27&gt;0,"C",""))</f>
        <v/>
      </c>
      <c r="GP27" s="76" t="str">
        <f>IF(ISTEXT(P27),A27,"")</f>
        <v/>
      </c>
      <c r="GQ27" s="76">
        <f>IF(ISNUMBER(GP27),IF(GP27&gt;8,MAX(GQ$10:GQ26)+1,0),0)</f>
        <v>0</v>
      </c>
      <c r="GR27" s="77" t="str">
        <f>IF(TRIM(P27)&gt;"a",COUNTIF([1]DrawDay1!AW$4:AW$3049,GE27)+COUNTIF([1]DrawDay1!AW$4:AW$3049,GF27)+COUNTIF([1]DrawDay2!AW$4:AW$2962,GE27)+COUNTIF([1]DrawDay2!AW$4:AW$2962,GF27)+COUNTIF([1]DrawDay3!AW$4:AW$2311,GE27)+COUNTIF([1]DrawDay3!AW$4:AW$2311,GF27)+COUNTIF([1]WarCanoe!AE$5:AE$1500,GD27),"")</f>
        <v/>
      </c>
      <c r="GS27" s="76">
        <f>IF(ISNUMBER(GR27),IF(GR27&gt;8,MAX(GS$10:GS26)+1,0),0)</f>
        <v>0</v>
      </c>
      <c r="GT27" s="78" t="str">
        <f t="shared" si="35"/>
        <v>**</v>
      </c>
      <c r="GU27" s="78"/>
      <c r="GV27" s="78" t="str">
        <f>IF(GK27="","",MATCH(GK27,GK$1:GK26,0))</f>
        <v/>
      </c>
      <c r="GW27" s="78" t="str">
        <f t="shared" si="36"/>
        <v/>
      </c>
      <c r="GX27" s="78" t="str">
        <f>IF(ISNUMBER(GW27),P27,"")</f>
        <v/>
      </c>
      <c r="GY27" s="78" t="str">
        <f>IF(ISNUMBER(GW27),INDEX(P$1:P$167,GW27),"")</f>
        <v/>
      </c>
      <c r="GZ27" s="79" t="str">
        <f>IF(ISNUMBER(GW27),MAX(GZ$10:GZ27)+1,"")</f>
        <v/>
      </c>
      <c r="HA27" s="80">
        <f>IF(ISTEXT(P27),IF(FIND(" ",P27&amp;HA$10)=(LEN(P27)+1),ROW(),0),0)</f>
        <v>0</v>
      </c>
      <c r="HB27" s="93">
        <f>IF(IF(LEN(TRIM(P27))=0,0,LEN(TRIM(P27))-LEN(SUBSTITUTE(P27," ",""))+1)&gt;2,ROW(),0)</f>
        <v>0</v>
      </c>
      <c r="HC27" s="93" t="str">
        <f>IF(LEN(R27)&gt;0,VLOOKUP(R27,HC$172:HD$179,2,FALSE),"")</f>
        <v/>
      </c>
      <c r="HD27" s="93" t="str">
        <f>IF(LEN(P27)&gt;0,IF(ISNA(HC27),ROW(),""),"")</f>
        <v/>
      </c>
      <c r="HE27" s="82" t="str">
        <f>IF(LEN(P27)&gt;0,IF(LEN(S27)&gt;0,VLOOKUP(P27,[1]PadTracInfo!G$2:H$999,2,FALSE),""),"")</f>
        <v/>
      </c>
      <c r="HF27" s="82"/>
      <c r="HG27" s="82" t="str">
        <f>IF(HF27="ok","ok",IF(LEN(S27)&gt;0,IF(S27=HE27,"ok","mismatch"),""))</f>
        <v/>
      </c>
      <c r="HH27" s="82" t="str">
        <f>IF(LEN(P27)&gt;0,IF(LEN(HG27)&gt;0,HG27,IF(LEN(S27)=0,VLOOKUP(P27,[1]PadTracInfo!G$2:H$999,2,FALSE),"")),"")</f>
        <v/>
      </c>
      <c r="HI27" s="83" t="str">
        <f>IF(LEN(P27)&gt;0,IF(ISNA(HH27),"Not Registered",IF(HH27="ok","ok",IF(HH27="mismatch","Registration number does not match",IF(ISNUMBER(HH27),"ok","Logic ERROR")))),"")</f>
        <v/>
      </c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</row>
    <row r="28" spans="1:229" s="92" customFormat="1" ht="13.5" thickBot="1" x14ac:dyDescent="0.25">
      <c r="A28" s="54" t="str">
        <f>IF(ISTEXT(P28),COUNTIF([1]DrawDay1!AX$4:AX$3049,GE28)+COUNTIF([1]DrawDay1!AX$4:AX$3049,GF28)+COUNTIF([1]DrawDay2!AX$4:AX$2962,GE28)+COUNTIF([1]DrawDay2!AX$4:AX$2962,GF28)+COUNTIF([1]DrawDay3!AX$4:AX$2311,GE28)+COUNTIF([1]DrawDay3!AX$4:AX$2311,GF28)+COUNTIF([1]WarCanoe!AF$4:AF3339,GE28),"")</f>
        <v/>
      </c>
      <c r="B28" s="54" t="str">
        <f>IF(ISTEXT(P28),COUNTIF([1]DrawDay1!AV$4:AV$3049,GE28)+COUNTIF([1]DrawDay2!AV$4:AV$2962,GE28)+COUNTIF([1]DrawDay3!AV$4:AV$2311,GE28)+COUNTIF([1]WarCanoe!AG$4:AG3339,GE28),"")</f>
        <v/>
      </c>
      <c r="C28" s="55">
        <f t="shared" si="25"/>
        <v>0</v>
      </c>
      <c r="D28" s="54">
        <f>COUNTIFS($U$7:$GC$7,D$10,$U28:$GC28,"&gt;a")+COUNTIFS($U$7:$GC$7,D$10,$U28:$GC28,"&gt;0")</f>
        <v>0</v>
      </c>
      <c r="E28" s="54">
        <f>COUNTIFS($U$7:$GC$7,E$10,$U28:$GC28,"&gt;a")+COUNTIFS($U$7:$GC$7,E$10,$U28:$GC28,"&gt;0")</f>
        <v>0</v>
      </c>
      <c r="F28" s="54">
        <f>COUNTIFS($U$7:$GC$7,F$10,$U28:$GC28,"&gt;a")+COUNTIFS($U$7:$GC$7,F$10,$U28:$GC28,"&gt;0")</f>
        <v>0</v>
      </c>
      <c r="G28" s="54">
        <f>COUNTIFS($U$7:$GC$7,G$10,$U28:$GC28,"&gt;a")+COUNTIFS($U$7:$GC$7,G$10,$U28:$GC28,"&gt;0")</f>
        <v>0</v>
      </c>
      <c r="H28" s="54">
        <f>COUNTIFS($U$7:$GC$7,H$10,$U28:$GC28,"&gt;a")+COUNTIFS($U$7:$GC$7,H$10,$U28:$GC28,"&gt;0")</f>
        <v>0</v>
      </c>
      <c r="I28" s="54">
        <f>COUNTIFS($U$7:$GC$7,I$10,$U28:$GC28,"&gt;a")+COUNTIFS($U$7:$GC$7,I$10,$U28:$GC28,"&gt;0")</f>
        <v>0</v>
      </c>
      <c r="J28" s="54">
        <f>COUNTIFS($U$7:$GC$7,J$10,$U28:$GC28,"&gt;a")+COUNTIFS($U$7:$GC$7,J$10,$U28:$GC28,"&gt;0")</f>
        <v>0</v>
      </c>
      <c r="K28" s="54">
        <f>COUNTIFS($U$7:$GC$7,K$10,$U28:$GC28,"&gt;a")+COUNTIFS($U$7:$GC$7,K$10,$U28:$GC28,"&gt;0")</f>
        <v>0</v>
      </c>
      <c r="L28" s="54">
        <f>COUNTIFS($U$7:$GC$7,L$10,$U28:$GC28,"&gt;a")+COUNTIFS($U$7:$GC$7,L$10,$U28:$GC28,"&gt;0")</f>
        <v>0</v>
      </c>
      <c r="M28" s="54">
        <f>COUNTIFS($U$7:$GC$7,M$10,$U28:$GC28,"&gt;a")+COUNTIFS($U$7:$GC$7,M$10,$U28:$GC28,"&gt;0")</f>
        <v>0</v>
      </c>
      <c r="N28" s="54">
        <f>COUNTIFS($U$8:$GC$8,"=K",U28:GC28,"&gt;a")+COUNTIFS($U$8:$GC$8,"=K",U28:GC28,"&gt;0")</f>
        <v>0</v>
      </c>
      <c r="O28" s="54">
        <f>COUNTIFS($U$8:$GC$8,"=C",U28:GC28,"&gt;a")+COUNTIFS($U$8:$GC$8,"=C",U28:GC28,"&gt;0")</f>
        <v>0</v>
      </c>
      <c r="P28" s="56"/>
      <c r="Q28" s="86"/>
      <c r="R28" s="57"/>
      <c r="S28" s="90"/>
      <c r="T28" s="88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5"/>
      <c r="AL28" s="65"/>
      <c r="AM28" s="65"/>
      <c r="AN28" s="65"/>
      <c r="AO28" s="65"/>
      <c r="AP28" s="66"/>
      <c r="AQ28" s="66"/>
      <c r="AR28" s="66"/>
      <c r="AS28" s="67"/>
      <c r="AT28" s="68"/>
      <c r="AU28" s="69"/>
      <c r="AV28" s="69"/>
      <c r="AW28" s="69"/>
      <c r="AX28" s="70"/>
      <c r="AY28" s="68"/>
      <c r="AZ28" s="69"/>
      <c r="BA28" s="69"/>
      <c r="BB28" s="69"/>
      <c r="BC28" s="67"/>
      <c r="BD28" s="68"/>
      <c r="BE28" s="69"/>
      <c r="BF28" s="69"/>
      <c r="BG28" s="69"/>
      <c r="BH28" s="70"/>
      <c r="BI28" s="68"/>
      <c r="BJ28" s="69"/>
      <c r="BK28" s="69"/>
      <c r="BL28" s="69"/>
      <c r="BM28" s="70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65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3" t="str">
        <f t="shared" si="26"/>
        <v/>
      </c>
      <c r="GE28" s="74" t="str">
        <f t="shared" si="27"/>
        <v>**</v>
      </c>
      <c r="GF28" s="74" t="str">
        <f t="shared" si="28"/>
        <v/>
      </c>
      <c r="GG28" s="74" t="str">
        <f t="shared" si="29"/>
        <v/>
      </c>
      <c r="GH28" s="75" t="str">
        <f t="shared" si="30"/>
        <v/>
      </c>
      <c r="GI28" s="74" t="str">
        <f t="shared" si="31"/>
        <v/>
      </c>
      <c r="GJ28" s="75" t="str">
        <f t="shared" si="32"/>
        <v/>
      </c>
      <c r="GK28" s="75" t="str">
        <f t="shared" si="33"/>
        <v/>
      </c>
      <c r="GL28" s="75" t="str">
        <f t="shared" si="34"/>
        <v/>
      </c>
      <c r="GM28" s="13">
        <f>ROW()</f>
        <v>28</v>
      </c>
      <c r="GN28" s="13" t="str">
        <f>IF(LEN(GL28)&gt;0,MAX(GN$11:GN27)+1,"")</f>
        <v/>
      </c>
      <c r="GO28" s="6" t="str">
        <f>IF(N28&gt;0,IF(O28=0,"K","Both"),IF(O28&gt;0,"C",""))</f>
        <v/>
      </c>
      <c r="GP28" s="75" t="str">
        <f>IF(ISTEXT(P28),A28,"")</f>
        <v/>
      </c>
      <c r="GQ28" s="76">
        <f>IF(ISNUMBER(GP28),IF(GP28&gt;8,MAX(GQ$10:GQ27)+1,0),0)</f>
        <v>0</v>
      </c>
      <c r="GR28" s="77" t="str">
        <f>IF(TRIM(P28)&gt;"a",COUNTIF([1]DrawDay1!AW$4:AW$3049,GE28)+COUNTIF([1]DrawDay1!AW$4:AW$3049,GF28)+COUNTIF([1]DrawDay2!AW$4:AW$2962,GE28)+COUNTIF([1]DrawDay2!AW$4:AW$2962,GF28)+COUNTIF([1]DrawDay3!AW$4:AW$2311,GE28)+COUNTIF([1]DrawDay3!AW$4:AW$2311,GF28)+COUNTIF([1]WarCanoe!AE$5:AE$1500,GD28),"")</f>
        <v/>
      </c>
      <c r="GS28" s="76">
        <f>IF(ISNUMBER(GR28),IF(GR28&gt;8,MAX(GS$10:GS27)+1,0),0)</f>
        <v>0</v>
      </c>
      <c r="GT28" s="78" t="str">
        <f t="shared" si="35"/>
        <v>**</v>
      </c>
      <c r="GU28" s="78"/>
      <c r="GV28" s="78" t="str">
        <f>IF(GK28="","",MATCH(GK28,GK$1:GK27,0))</f>
        <v/>
      </c>
      <c r="GW28" s="78" t="str">
        <f t="shared" si="36"/>
        <v/>
      </c>
      <c r="GX28" s="78" t="str">
        <f>IF(ISNUMBER(GW28),P28,"")</f>
        <v/>
      </c>
      <c r="GY28" s="74" t="str">
        <f>IF(ISNUMBER(GW28),INDEX(P$1:P$167,GW28),"")</f>
        <v/>
      </c>
      <c r="GZ28" s="79" t="str">
        <f>IF(ISNUMBER(GW28),MAX(GZ$11:GZ27)+1,"")</f>
        <v/>
      </c>
      <c r="HA28" s="80">
        <f>IF(ISTEXT(P28),IF(FIND(" ",P28&amp;HA$10)=(LEN(P28)+1),ROW(),0),0)</f>
        <v>0</v>
      </c>
      <c r="HB28" s="81">
        <f>IF(IF(LEN(TRIM(P28))=0,0,LEN(TRIM(P28))-LEN(SUBSTITUTE(P28," ",""))+1)&gt;2,ROW(),0)</f>
        <v>0</v>
      </c>
      <c r="HC28" s="81" t="str">
        <f>IF(LEN(R28)&gt;0,VLOOKUP(R28,HC$172:HD$179,2,FALSE),"")</f>
        <v/>
      </c>
      <c r="HD28" s="81" t="str">
        <f>IF(LEN(P28)&gt;0,IF(ISNA(HC28),ROW(),""),"")</f>
        <v/>
      </c>
      <c r="HE28" s="82" t="str">
        <f>IF(LEN(P28)&gt;0,IF(LEN(S28)&gt;0,VLOOKUP(P28,[1]PadTracInfo!G$2:H$999,2,FALSE),""),"")</f>
        <v/>
      </c>
      <c r="HF28" s="82"/>
      <c r="HG28" s="82" t="str">
        <f>IF(HF28="ok","ok",IF(LEN(S28)&gt;0,IF(S28=HE28,"ok","mismatch"),""))</f>
        <v/>
      </c>
      <c r="HH28" s="82" t="str">
        <f>IF(LEN(P28)&gt;0,IF(LEN(HG28)&gt;0,HG28,IF(LEN(S28)=0,VLOOKUP(P28,[1]PadTracInfo!G$2:H$999,2,FALSE),"")),"")</f>
        <v/>
      </c>
      <c r="HI28" s="83" t="str">
        <f>IF(LEN(P28)&gt;0,IF(ISNA(HH28),"Not Registered",IF(HH28="ok","ok",IF(HH28="mismatch","Registration number does not match",IF(ISNUMBER(HH28),"ok","Logic ERROR")))),"")</f>
        <v/>
      </c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</row>
    <row r="29" spans="1:229" s="92" customFormat="1" ht="13.5" thickBot="1" x14ac:dyDescent="0.25">
      <c r="A29" s="54" t="str">
        <f>IF(ISTEXT(P29),COUNTIF([1]DrawDay1!AX$4:AX$3049,GE29)+COUNTIF([1]DrawDay1!AX$4:AX$3049,GF29)+COUNTIF([1]DrawDay2!AX$4:AX$2962,GE29)+COUNTIF([1]DrawDay2!AX$4:AX$2962,GF29)+COUNTIF([1]DrawDay3!AX$4:AX$2311,GE29)+COUNTIF([1]DrawDay3!AX$4:AX$2311,GF29)+COUNTIF([1]WarCanoe!AF$4:AF3340,GE29),"")</f>
        <v/>
      </c>
      <c r="B29" s="54" t="str">
        <f>IF(ISTEXT(P29),COUNTIF([1]DrawDay1!AV$4:AV$3049,GE29)+COUNTIF([1]DrawDay2!AV$4:AV$2962,GE29)+COUNTIF([1]DrawDay3!AV$4:AV$2311,GE29)+COUNTIF([1]WarCanoe!AG$4:AG3340,GE29),"")</f>
        <v/>
      </c>
      <c r="C29" s="55">
        <f t="shared" si="25"/>
        <v>0</v>
      </c>
      <c r="D29" s="54">
        <f>COUNTIFS($U$7:$GC$7,D$10,$U29:$GC29,"&gt;a")+COUNTIFS($U$7:$GC$7,D$10,$U29:$GC29,"&gt;0")</f>
        <v>0</v>
      </c>
      <c r="E29" s="54">
        <f>COUNTIFS($U$7:$GC$7,E$10,$U29:$GC29,"&gt;a")+COUNTIFS($U$7:$GC$7,E$10,$U29:$GC29,"&gt;0")</f>
        <v>0</v>
      </c>
      <c r="F29" s="54">
        <f>COUNTIFS($U$7:$GC$7,F$10,$U29:$GC29,"&gt;a")+COUNTIFS($U$7:$GC$7,F$10,$U29:$GC29,"&gt;0")</f>
        <v>0</v>
      </c>
      <c r="G29" s="54">
        <f>COUNTIFS($U$7:$GC$7,G$10,$U29:$GC29,"&gt;a")+COUNTIFS($U$7:$GC$7,G$10,$U29:$GC29,"&gt;0")</f>
        <v>0</v>
      </c>
      <c r="H29" s="54">
        <f>COUNTIFS($U$7:$GC$7,H$10,$U29:$GC29,"&gt;a")+COUNTIFS($U$7:$GC$7,H$10,$U29:$GC29,"&gt;0")</f>
        <v>0</v>
      </c>
      <c r="I29" s="54">
        <f>COUNTIFS($U$7:$GC$7,I$10,$U29:$GC29,"&gt;a")+COUNTIFS($U$7:$GC$7,I$10,$U29:$GC29,"&gt;0")</f>
        <v>0</v>
      </c>
      <c r="J29" s="54">
        <f>COUNTIFS($U$7:$GC$7,J$10,$U29:$GC29,"&gt;a")+COUNTIFS($U$7:$GC$7,J$10,$U29:$GC29,"&gt;0")</f>
        <v>0</v>
      </c>
      <c r="K29" s="54">
        <f>COUNTIFS($U$7:$GC$7,K$10,$U29:$GC29,"&gt;a")+COUNTIFS($U$7:$GC$7,K$10,$U29:$GC29,"&gt;0")</f>
        <v>0</v>
      </c>
      <c r="L29" s="54">
        <f>COUNTIFS($U$7:$GC$7,L$10,$U29:$GC29,"&gt;a")+COUNTIFS($U$7:$GC$7,L$10,$U29:$GC29,"&gt;0")</f>
        <v>0</v>
      </c>
      <c r="M29" s="54">
        <f>COUNTIFS($U$7:$GC$7,M$10,$U29:$GC29,"&gt;a")+COUNTIFS($U$7:$GC$7,M$10,$U29:$GC29,"&gt;0")</f>
        <v>0</v>
      </c>
      <c r="N29" s="54">
        <f>COUNTIFS($U$8:$GC$8,"=K",U29:GC29,"&gt;a")+COUNTIFS($U$8:$GC$8,"=K",U29:GC29,"&gt;0")</f>
        <v>0</v>
      </c>
      <c r="O29" s="54">
        <f>COUNTIFS($U$8:$GC$8,"=C",U29:GC29,"&gt;a")+COUNTIFS($U$8:$GC$8,"=C",U29:GC29,"&gt;0")</f>
        <v>0</v>
      </c>
      <c r="P29" s="56"/>
      <c r="Q29" s="86"/>
      <c r="R29" s="57"/>
      <c r="S29" s="90"/>
      <c r="T29" s="88"/>
      <c r="U29" s="63"/>
      <c r="V29" s="61"/>
      <c r="W29" s="63"/>
      <c r="X29" s="61"/>
      <c r="Y29" s="94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89"/>
      <c r="AL29" s="89"/>
      <c r="AM29" s="65"/>
      <c r="AN29" s="65"/>
      <c r="AO29" s="65"/>
      <c r="AP29" s="66"/>
      <c r="AQ29" s="66"/>
      <c r="AR29" s="66"/>
      <c r="AS29" s="67"/>
      <c r="AT29" s="68"/>
      <c r="AU29" s="69"/>
      <c r="AV29" s="69"/>
      <c r="AW29" s="69"/>
      <c r="AX29" s="70"/>
      <c r="AY29" s="68"/>
      <c r="AZ29" s="69"/>
      <c r="BA29" s="69"/>
      <c r="BB29" s="69"/>
      <c r="BC29" s="67"/>
      <c r="BD29" s="68"/>
      <c r="BE29" s="69"/>
      <c r="BF29" s="69"/>
      <c r="BG29" s="69"/>
      <c r="BH29" s="70"/>
      <c r="BI29" s="68"/>
      <c r="BJ29" s="69"/>
      <c r="BK29" s="69"/>
      <c r="BL29" s="69"/>
      <c r="BM29" s="70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3" t="str">
        <f t="shared" si="26"/>
        <v/>
      </c>
      <c r="GE29" s="74" t="str">
        <f t="shared" si="27"/>
        <v>**</v>
      </c>
      <c r="GF29" s="74" t="str">
        <f t="shared" si="28"/>
        <v/>
      </c>
      <c r="GG29" s="74" t="str">
        <f t="shared" si="29"/>
        <v/>
      </c>
      <c r="GH29" s="75" t="str">
        <f t="shared" si="30"/>
        <v/>
      </c>
      <c r="GI29" s="74" t="str">
        <f t="shared" si="31"/>
        <v/>
      </c>
      <c r="GJ29" s="75" t="str">
        <f t="shared" si="32"/>
        <v/>
      </c>
      <c r="GK29" s="75" t="str">
        <f t="shared" si="33"/>
        <v/>
      </c>
      <c r="GL29" s="75" t="str">
        <f t="shared" si="34"/>
        <v/>
      </c>
      <c r="GM29" s="13">
        <f>ROW()</f>
        <v>29</v>
      </c>
      <c r="GN29" s="13" t="str">
        <f>IF(LEN(GL29)&gt;0,MAX(GN$11:GN28)+1,"")</f>
        <v/>
      </c>
      <c r="GO29" s="6" t="str">
        <f>IF(N29&gt;0,IF(O29=0,"K","Both"),IF(O29&gt;0,"C",""))</f>
        <v/>
      </c>
      <c r="GP29" s="75" t="str">
        <f>IF(ISTEXT(P29),A29,"")</f>
        <v/>
      </c>
      <c r="GQ29" s="76">
        <f>IF(ISNUMBER(GP29),IF(GP29&gt;8,MAX(GQ$10:GQ28)+1,0),0)</f>
        <v>0</v>
      </c>
      <c r="GR29" s="77" t="str">
        <f>IF(TRIM(P29)&gt;"a",COUNTIF([1]DrawDay1!AW$4:AW$3049,GE29)+COUNTIF([1]DrawDay1!AW$4:AW$3049,GF29)+COUNTIF([1]DrawDay2!AW$4:AW$2962,GE29)+COUNTIF([1]DrawDay2!AW$4:AW$2962,GF29)+COUNTIF([1]DrawDay3!AW$4:AW$2311,GE29)+COUNTIF([1]DrawDay3!AW$4:AW$2311,GF29)+COUNTIF([1]WarCanoe!AE$5:AE$1500,GD29),"")</f>
        <v/>
      </c>
      <c r="GS29" s="76">
        <f>IF(ISNUMBER(GR29),IF(GR29&gt;8,MAX(GS$10:GS28)+1,0),0)</f>
        <v>0</v>
      </c>
      <c r="GT29" s="78" t="str">
        <f t="shared" si="35"/>
        <v>**</v>
      </c>
      <c r="GU29" s="78"/>
      <c r="GV29" s="78" t="str">
        <f>IF(GK29="","",MATCH(GK29,GK$1:GK28,0))</f>
        <v/>
      </c>
      <c r="GW29" s="78" t="str">
        <f t="shared" si="36"/>
        <v/>
      </c>
      <c r="GX29" s="78" t="str">
        <f>IF(ISNUMBER(GW29),P29,"")</f>
        <v/>
      </c>
      <c r="GY29" s="74" t="str">
        <f>IF(ISNUMBER(GW29),INDEX(P$1:P$167,GW29),"")</f>
        <v/>
      </c>
      <c r="GZ29" s="79" t="str">
        <f>IF(ISNUMBER(GW29),MAX(GZ$11:GZ28)+1,"")</f>
        <v/>
      </c>
      <c r="HA29" s="80">
        <f>IF(ISTEXT(P29),IF(FIND(" ",P29&amp;HA$10)=(LEN(P29)+1),ROW(),0),0)</f>
        <v>0</v>
      </c>
      <c r="HB29" s="81">
        <f>IF(IF(LEN(TRIM(P29))=0,0,LEN(TRIM(P29))-LEN(SUBSTITUTE(P29," ",""))+1)&gt;2,ROW(),0)</f>
        <v>0</v>
      </c>
      <c r="HC29" s="81" t="str">
        <f>IF(LEN(R29)&gt;0,VLOOKUP(R29,HC$172:HD$179,2,FALSE),"")</f>
        <v/>
      </c>
      <c r="HD29" s="81" t="str">
        <f>IF(LEN(P29)&gt;0,IF(ISNA(HC29),ROW(),""),"")</f>
        <v/>
      </c>
      <c r="HE29" s="82" t="str">
        <f>IF(LEN(P29)&gt;0,IF(LEN(S29)&gt;0,VLOOKUP(P29,[1]PadTracInfo!G$2:H$999,2,FALSE),""),"")</f>
        <v/>
      </c>
      <c r="HF29" s="82"/>
      <c r="HG29" s="82" t="str">
        <f>IF(HF29="ok","ok",IF(LEN(S29)&gt;0,IF(S29=HE29,"ok","mismatch"),""))</f>
        <v/>
      </c>
      <c r="HH29" s="82" t="str">
        <f>IF(LEN(P29)&gt;0,IF(LEN(HG29)&gt;0,HG29,IF(LEN(S29)=0,VLOOKUP(P29,[1]PadTracInfo!G$2:H$999,2,FALSE),"")),"")</f>
        <v/>
      </c>
      <c r="HI29" s="83" t="str">
        <f>IF(LEN(P29)&gt;0,IF(ISNA(HH29),"Not Registered",IF(HH29="ok","ok",IF(HH29="mismatch","Registration number does not match",IF(ISNUMBER(HH29),"ok","Logic ERROR")))),"")</f>
        <v/>
      </c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</row>
    <row r="30" spans="1:229" s="92" customFormat="1" ht="13.5" thickBot="1" x14ac:dyDescent="0.25">
      <c r="A30" s="54" t="str">
        <f>IF(ISTEXT(P30),COUNTIF([1]DrawDay1!AX$4:AX$3049,GE30)+COUNTIF([1]DrawDay1!AX$4:AX$3049,GF30)+COUNTIF([1]DrawDay2!AX$4:AX$2962,GE30)+COUNTIF([1]DrawDay2!AX$4:AX$2962,GF30)+COUNTIF([1]DrawDay3!AX$4:AX$2311,GE30)+COUNTIF([1]DrawDay3!AX$4:AX$2311,GF30)+COUNTIF([1]WarCanoe!AF$4:AF3341,GE30),"")</f>
        <v/>
      </c>
      <c r="B30" s="54" t="str">
        <f>IF(ISTEXT(P30),COUNTIF([1]DrawDay1!AV$4:AV$3049,GE30)+COUNTIF([1]DrawDay2!AV$4:AV$2962,GE30)+COUNTIF([1]DrawDay3!AV$4:AV$2311,GE30)+COUNTIF([1]WarCanoe!AG$4:AG3341,GE30),"")</f>
        <v/>
      </c>
      <c r="C30" s="55">
        <f t="shared" si="25"/>
        <v>0</v>
      </c>
      <c r="D30" s="54">
        <f>COUNTIFS($U$7:$GC$7,D$10,$U30:$GC30,"&gt;a")+COUNTIFS($U$7:$GC$7,D$10,$U30:$GC30,"&gt;0")</f>
        <v>0</v>
      </c>
      <c r="E30" s="54">
        <f>COUNTIFS($U$7:$GC$7,E$10,$U30:$GC30,"&gt;a")+COUNTIFS($U$7:$GC$7,E$10,$U30:$GC30,"&gt;0")</f>
        <v>0</v>
      </c>
      <c r="F30" s="54">
        <f>COUNTIFS($U$7:$GC$7,F$10,$U30:$GC30,"&gt;a")+COUNTIFS($U$7:$GC$7,F$10,$U30:$GC30,"&gt;0")</f>
        <v>0</v>
      </c>
      <c r="G30" s="54">
        <f>COUNTIFS($U$7:$GC$7,G$10,$U30:$GC30,"&gt;a")+COUNTIFS($U$7:$GC$7,G$10,$U30:$GC30,"&gt;0")</f>
        <v>0</v>
      </c>
      <c r="H30" s="54">
        <f>COUNTIFS($U$7:$GC$7,H$10,$U30:$GC30,"&gt;a")+COUNTIFS($U$7:$GC$7,H$10,$U30:$GC30,"&gt;0")</f>
        <v>0</v>
      </c>
      <c r="I30" s="54">
        <f>COUNTIFS($U$7:$GC$7,I$10,$U30:$GC30,"&gt;a")+COUNTIFS($U$7:$GC$7,I$10,$U30:$GC30,"&gt;0")</f>
        <v>0</v>
      </c>
      <c r="J30" s="54">
        <f>COUNTIFS($U$7:$GC$7,J$10,$U30:$GC30,"&gt;a")+COUNTIFS($U$7:$GC$7,J$10,$U30:$GC30,"&gt;0")</f>
        <v>0</v>
      </c>
      <c r="K30" s="54">
        <f>COUNTIFS($U$7:$GC$7,K$10,$U30:$GC30,"&gt;a")+COUNTIFS($U$7:$GC$7,K$10,$U30:$GC30,"&gt;0")</f>
        <v>0</v>
      </c>
      <c r="L30" s="54">
        <f>COUNTIFS($U$7:$GC$7,L$10,$U30:$GC30,"&gt;a")+COUNTIFS($U$7:$GC$7,L$10,$U30:$GC30,"&gt;0")</f>
        <v>0</v>
      </c>
      <c r="M30" s="54">
        <f>COUNTIFS($U$7:$GC$7,M$10,$U30:$GC30,"&gt;a")+COUNTIFS($U$7:$GC$7,M$10,$U30:$GC30,"&gt;0")</f>
        <v>0</v>
      </c>
      <c r="N30" s="54">
        <f>COUNTIFS($U$8:$GC$8,"=K",U30:GC30,"&gt;a")+COUNTIFS($U$8:$GC$8,"=K",U30:GC30,"&gt;0")</f>
        <v>0</v>
      </c>
      <c r="O30" s="54">
        <f>COUNTIFS($U$8:$GC$8,"=C",U30:GC30,"&gt;a")+COUNTIFS($U$8:$GC$8,"=C",U30:GC30,"&gt;0")</f>
        <v>0</v>
      </c>
      <c r="P30" s="56"/>
      <c r="Q30" s="86"/>
      <c r="R30" s="57"/>
      <c r="S30" s="90"/>
      <c r="T30" s="88"/>
      <c r="U30" s="63"/>
      <c r="V30" s="61"/>
      <c r="W30" s="63"/>
      <c r="X30" s="61"/>
      <c r="Y30" s="63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89"/>
      <c r="AL30" s="89"/>
      <c r="AM30" s="65"/>
      <c r="AN30" s="65"/>
      <c r="AO30" s="89"/>
      <c r="AP30" s="89"/>
      <c r="AQ30" s="89"/>
      <c r="AR30" s="95"/>
      <c r="AS30" s="67"/>
      <c r="AT30" s="68"/>
      <c r="AU30" s="69"/>
      <c r="AV30" s="69"/>
      <c r="AW30" s="69"/>
      <c r="AX30" s="70"/>
      <c r="AY30" s="68"/>
      <c r="AZ30" s="69"/>
      <c r="BA30" s="69"/>
      <c r="BB30" s="69"/>
      <c r="BC30" s="67"/>
      <c r="BD30" s="68"/>
      <c r="BE30" s="69"/>
      <c r="BF30" s="69"/>
      <c r="BG30" s="69"/>
      <c r="BH30" s="70"/>
      <c r="BI30" s="68"/>
      <c r="BJ30" s="69"/>
      <c r="BK30" s="69"/>
      <c r="BL30" s="69"/>
      <c r="BM30" s="70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2"/>
      <c r="FD30" s="72"/>
      <c r="FE30" s="72"/>
      <c r="FF30" s="72"/>
      <c r="FG30" s="72"/>
      <c r="FH30" s="72"/>
      <c r="FI30" s="72"/>
      <c r="FJ30" s="72"/>
      <c r="FK30" s="72"/>
      <c r="FL30" s="96"/>
      <c r="FM30" s="96"/>
      <c r="FN30" s="96"/>
      <c r="FO30" s="96"/>
      <c r="FP30" s="96"/>
      <c r="FQ30" s="96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3" t="str">
        <f t="shared" si="26"/>
        <v/>
      </c>
      <c r="GE30" s="74" t="str">
        <f t="shared" si="27"/>
        <v>**</v>
      </c>
      <c r="GF30" s="74" t="str">
        <f t="shared" si="28"/>
        <v/>
      </c>
      <c r="GG30" s="74" t="str">
        <f t="shared" si="29"/>
        <v/>
      </c>
      <c r="GH30" s="75" t="str">
        <f t="shared" si="30"/>
        <v/>
      </c>
      <c r="GI30" s="74" t="str">
        <f t="shared" si="31"/>
        <v/>
      </c>
      <c r="GJ30" s="75" t="str">
        <f t="shared" si="32"/>
        <v/>
      </c>
      <c r="GK30" s="75" t="str">
        <f t="shared" si="33"/>
        <v/>
      </c>
      <c r="GL30" s="75" t="str">
        <f t="shared" si="34"/>
        <v/>
      </c>
      <c r="GM30" s="13">
        <f>ROW()</f>
        <v>30</v>
      </c>
      <c r="GN30" s="13" t="str">
        <f>IF(LEN(GL30)&gt;0,MAX(GN$11:GN29)+1,"")</f>
        <v/>
      </c>
      <c r="GO30" s="6" t="str">
        <f>IF(N30&gt;0,IF(O30=0,"K","Both"),IF(O30&gt;0,"C",""))</f>
        <v/>
      </c>
      <c r="GP30" s="75" t="str">
        <f>IF(ISTEXT(P30),A30,"")</f>
        <v/>
      </c>
      <c r="GQ30" s="76">
        <f>IF(ISNUMBER(GP30),IF(GP30&gt;8,MAX(GQ$10:GQ29)+1,0),0)</f>
        <v>0</v>
      </c>
      <c r="GR30" s="77" t="str">
        <f>IF(TRIM(P30)&gt;"a",COUNTIF([1]DrawDay1!AW$4:AW$3049,GE30)+COUNTIF([1]DrawDay1!AW$4:AW$3049,GF30)+COUNTIF([1]DrawDay2!AW$4:AW$2962,GE30)+COUNTIF([1]DrawDay2!AW$4:AW$2962,GF30)+COUNTIF([1]DrawDay3!AW$4:AW$2311,GE30)+COUNTIF([1]DrawDay3!AW$4:AW$2311,GF30)+COUNTIF([1]WarCanoe!AE$5:AE$1500,GD30),"")</f>
        <v/>
      </c>
      <c r="GS30" s="76">
        <f>IF(ISNUMBER(GR30),IF(GR30&gt;8,MAX(GS$10:GS29)+1,0),0)</f>
        <v>0</v>
      </c>
      <c r="GT30" s="78" t="str">
        <f t="shared" si="35"/>
        <v>**</v>
      </c>
      <c r="GU30" s="78"/>
      <c r="GV30" s="78" t="str">
        <f>IF(GK30="","",MATCH(GK30,GK$1:GK29,0))</f>
        <v/>
      </c>
      <c r="GW30" s="78" t="str">
        <f t="shared" si="36"/>
        <v/>
      </c>
      <c r="GX30" s="78" t="str">
        <f>IF(ISNUMBER(GW30),P30,"")</f>
        <v/>
      </c>
      <c r="GY30" s="74" t="str">
        <f>IF(ISNUMBER(GW30),INDEX(P$1:P$167,GW30),"")</f>
        <v/>
      </c>
      <c r="GZ30" s="79" t="str">
        <f>IF(ISNUMBER(GW30),MAX(GZ$11:GZ29)+1,"")</f>
        <v/>
      </c>
      <c r="HA30" s="80">
        <f>IF(ISTEXT(P30),IF(FIND(" ",P30&amp;HA$10)=(LEN(P30)+1),ROW(),0),0)</f>
        <v>0</v>
      </c>
      <c r="HB30" s="81">
        <f>IF(IF(LEN(TRIM(P30))=0,0,LEN(TRIM(P30))-LEN(SUBSTITUTE(P30," ",""))+1)&gt;2,ROW(),0)</f>
        <v>0</v>
      </c>
      <c r="HC30" s="81" t="str">
        <f>IF(LEN(R30)&gt;0,VLOOKUP(R30,HC$172:HD$179,2,FALSE),"")</f>
        <v/>
      </c>
      <c r="HD30" s="81" t="str">
        <f>IF(LEN(P30)&gt;0,IF(ISNA(HC30),ROW(),""),"")</f>
        <v/>
      </c>
      <c r="HE30" s="82" t="str">
        <f>IF(LEN(P30)&gt;0,IF(LEN(S30)&gt;0,VLOOKUP(P30,[1]PadTracInfo!G$2:H$999,2,FALSE),""),"")</f>
        <v/>
      </c>
      <c r="HF30" s="82"/>
      <c r="HG30" s="82" t="str">
        <f>IF(HF30="ok","ok",IF(LEN(S30)&gt;0,IF(S30=HE30,"ok","mismatch"),""))</f>
        <v/>
      </c>
      <c r="HH30" s="82" t="str">
        <f>IF(LEN(P30)&gt;0,IF(LEN(HG30)&gt;0,HG30,IF(LEN(S30)=0,VLOOKUP(P30,[1]PadTracInfo!G$2:H$999,2,FALSE),"")),"")</f>
        <v/>
      </c>
      <c r="HI30" s="83" t="str">
        <f>IF(LEN(P30)&gt;0,IF(ISNA(HH30),"Not Registered",IF(HH30="ok","ok",IF(HH30="mismatch","Registration number does not match",IF(ISNUMBER(HH30),"ok","Logic ERROR")))),"")</f>
        <v/>
      </c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</row>
    <row r="31" spans="1:229" s="92" customFormat="1" ht="13.5" thickBot="1" x14ac:dyDescent="0.25">
      <c r="A31" s="54" t="str">
        <f>IF(ISTEXT(P31),COUNTIF([1]DrawDay1!AX$4:AX$3049,GE31)+COUNTIF([1]DrawDay1!AX$4:AX$3049,GF31)+COUNTIF([1]DrawDay2!AX$4:AX$2962,GE31)+COUNTIF([1]DrawDay2!AX$4:AX$2962,GF31)+COUNTIF([1]DrawDay3!AX$4:AX$2311,GE31)+COUNTIF([1]DrawDay3!AX$4:AX$2311,GF31)+COUNTIF([1]WarCanoe!AF$4:AF3342,GE31),"")</f>
        <v/>
      </c>
      <c r="B31" s="54" t="str">
        <f>IF(ISTEXT(P31),COUNTIF([1]DrawDay1!AV$4:AV$3049,GE31)+COUNTIF([1]DrawDay2!AV$4:AV$2962,GE31)+COUNTIF([1]DrawDay3!AV$4:AV$2311,GE31)+COUNTIF([1]WarCanoe!AG$4:AG3342,GE31),"")</f>
        <v/>
      </c>
      <c r="C31" s="55">
        <f t="shared" si="25"/>
        <v>0</v>
      </c>
      <c r="D31" s="54">
        <f>COUNTIFS($U$7:$GC$7,D$10,$U31:$GC31,"&gt;a")+COUNTIFS($U$7:$GC$7,D$10,$U31:$GC31,"&gt;0")</f>
        <v>0</v>
      </c>
      <c r="E31" s="54">
        <f>COUNTIFS($U$7:$GC$7,E$10,$U31:$GC31,"&gt;a")+COUNTIFS($U$7:$GC$7,E$10,$U31:$GC31,"&gt;0")</f>
        <v>0</v>
      </c>
      <c r="F31" s="54">
        <f>COUNTIFS($U$7:$GC$7,F$10,$U31:$GC31,"&gt;a")+COUNTIFS($U$7:$GC$7,F$10,$U31:$GC31,"&gt;0")</f>
        <v>0</v>
      </c>
      <c r="G31" s="54">
        <f>COUNTIFS($U$7:$GC$7,G$10,$U31:$GC31,"&gt;a")+COUNTIFS($U$7:$GC$7,G$10,$U31:$GC31,"&gt;0")</f>
        <v>0</v>
      </c>
      <c r="H31" s="54">
        <f>COUNTIFS($U$7:$GC$7,H$10,$U31:$GC31,"&gt;a")+COUNTIFS($U$7:$GC$7,H$10,$U31:$GC31,"&gt;0")</f>
        <v>0</v>
      </c>
      <c r="I31" s="54">
        <f>COUNTIFS($U$7:$GC$7,I$10,$U31:$GC31,"&gt;a")+COUNTIFS($U$7:$GC$7,I$10,$U31:$GC31,"&gt;0")</f>
        <v>0</v>
      </c>
      <c r="J31" s="54">
        <f>COUNTIFS($U$7:$GC$7,J$10,$U31:$GC31,"&gt;a")+COUNTIFS($U$7:$GC$7,J$10,$U31:$GC31,"&gt;0")</f>
        <v>0</v>
      </c>
      <c r="K31" s="54">
        <f>COUNTIFS($U$7:$GC$7,K$10,$U31:$GC31,"&gt;a")+COUNTIFS($U$7:$GC$7,K$10,$U31:$GC31,"&gt;0")</f>
        <v>0</v>
      </c>
      <c r="L31" s="54">
        <f>COUNTIFS($U$7:$GC$7,L$10,$U31:$GC31,"&gt;a")+COUNTIFS($U$7:$GC$7,L$10,$U31:$GC31,"&gt;0")</f>
        <v>0</v>
      </c>
      <c r="M31" s="54">
        <f>COUNTIFS($U$7:$GC$7,M$10,$U31:$GC31,"&gt;a")+COUNTIFS($U$7:$GC$7,M$10,$U31:$GC31,"&gt;0")</f>
        <v>0</v>
      </c>
      <c r="N31" s="54">
        <f>COUNTIFS($U$8:$GC$8,"=K",U31:GC31,"&gt;a")+COUNTIFS($U$8:$GC$8,"=K",U31:GC31,"&gt;0")</f>
        <v>0</v>
      </c>
      <c r="O31" s="54">
        <f>COUNTIFS($U$8:$GC$8,"=C",U31:GC31,"&gt;a")+COUNTIFS($U$8:$GC$8,"=C",U31:GC31,"&gt;0")</f>
        <v>0</v>
      </c>
      <c r="P31" s="56"/>
      <c r="Q31" s="86"/>
      <c r="R31" s="57"/>
      <c r="S31" s="90"/>
      <c r="T31" s="88"/>
      <c r="U31" s="63"/>
      <c r="V31" s="61"/>
      <c r="W31" s="63"/>
      <c r="X31" s="61"/>
      <c r="Y31" s="6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89"/>
      <c r="AL31" s="89"/>
      <c r="AM31" s="65"/>
      <c r="AN31" s="65"/>
      <c r="AO31" s="89"/>
      <c r="AP31" s="97"/>
      <c r="AQ31" s="97"/>
      <c r="AR31" s="98"/>
      <c r="AS31" s="67"/>
      <c r="AT31" s="68"/>
      <c r="AU31" s="69"/>
      <c r="AV31" s="69"/>
      <c r="AW31" s="69"/>
      <c r="AX31" s="70"/>
      <c r="AY31" s="68"/>
      <c r="AZ31" s="69"/>
      <c r="BA31" s="69"/>
      <c r="BB31" s="69"/>
      <c r="BC31" s="67"/>
      <c r="BD31" s="68"/>
      <c r="BE31" s="69"/>
      <c r="BF31" s="69"/>
      <c r="BG31" s="69"/>
      <c r="BH31" s="70"/>
      <c r="BI31" s="68"/>
      <c r="BJ31" s="69"/>
      <c r="BK31" s="69"/>
      <c r="BL31" s="69"/>
      <c r="BM31" s="70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3" t="str">
        <f t="shared" si="26"/>
        <v/>
      </c>
      <c r="GE31" s="74" t="str">
        <f t="shared" si="27"/>
        <v>**</v>
      </c>
      <c r="GF31" s="74" t="str">
        <f t="shared" si="28"/>
        <v/>
      </c>
      <c r="GG31" s="74" t="str">
        <f t="shared" si="29"/>
        <v/>
      </c>
      <c r="GH31" s="75" t="str">
        <f t="shared" si="30"/>
        <v/>
      </c>
      <c r="GI31" s="74" t="str">
        <f t="shared" si="31"/>
        <v/>
      </c>
      <c r="GJ31" s="75" t="str">
        <f t="shared" si="32"/>
        <v/>
      </c>
      <c r="GK31" s="75" t="str">
        <f t="shared" si="33"/>
        <v/>
      </c>
      <c r="GL31" s="75" t="str">
        <f t="shared" si="34"/>
        <v/>
      </c>
      <c r="GM31" s="13">
        <f>ROW()</f>
        <v>31</v>
      </c>
      <c r="GN31" s="13" t="str">
        <f>IF(LEN(GL31)&gt;0,MAX(GN$11:GN30)+1,"")</f>
        <v/>
      </c>
      <c r="GO31" s="6" t="str">
        <f>IF(N31&gt;0,IF(O31=0,"K","Both"),IF(O31&gt;0,"C",""))</f>
        <v/>
      </c>
      <c r="GP31" s="75" t="str">
        <f>IF(ISTEXT(P31),A31,"")</f>
        <v/>
      </c>
      <c r="GQ31" s="76">
        <f>IF(ISNUMBER(GP31),IF(GP31&gt;8,MAX(GQ$10:GQ30)+1,0),0)</f>
        <v>0</v>
      </c>
      <c r="GR31" s="77" t="str">
        <f>IF(TRIM(P31)&gt;"a",COUNTIF([1]DrawDay1!AW$4:AW$3049,GE31)+COUNTIF([1]DrawDay1!AW$4:AW$3049,GF31)+COUNTIF([1]DrawDay2!AW$4:AW$2962,GE31)+COUNTIF([1]DrawDay2!AW$4:AW$2962,GF31)+COUNTIF([1]DrawDay3!AW$4:AW$2311,GE31)+COUNTIF([1]DrawDay3!AW$4:AW$2311,GF31)+COUNTIF([1]WarCanoe!AE$5:AE$1500,GD31),"")</f>
        <v/>
      </c>
      <c r="GS31" s="76">
        <f>IF(ISNUMBER(GR31),IF(GR31&gt;8,MAX(GS$10:GS30)+1,0),0)</f>
        <v>0</v>
      </c>
      <c r="GT31" s="78" t="str">
        <f t="shared" si="35"/>
        <v>**</v>
      </c>
      <c r="GU31" s="78"/>
      <c r="GV31" s="78" t="str">
        <f>IF(GK31="","",MATCH(GK31,GK$1:GK30,0))</f>
        <v/>
      </c>
      <c r="GW31" s="78" t="str">
        <f t="shared" si="36"/>
        <v/>
      </c>
      <c r="GX31" s="78" t="str">
        <f>IF(ISNUMBER(GW31),P31,"")</f>
        <v/>
      </c>
      <c r="GY31" s="74" t="str">
        <f>IF(ISNUMBER(GW31),INDEX(P$1:P$167,GW31),"")</f>
        <v/>
      </c>
      <c r="GZ31" s="79" t="str">
        <f>IF(ISNUMBER(GW31),MAX(GZ$11:GZ30)+1,"")</f>
        <v/>
      </c>
      <c r="HA31" s="80">
        <f>IF(ISTEXT(P31),IF(FIND(" ",P31&amp;HA$10)=(LEN(P31)+1),ROW(),0),0)</f>
        <v>0</v>
      </c>
      <c r="HB31" s="81">
        <f>IF(IF(LEN(TRIM(P31))=0,0,LEN(TRIM(P31))-LEN(SUBSTITUTE(P31," ",""))+1)&gt;2,ROW(),0)</f>
        <v>0</v>
      </c>
      <c r="HC31" s="81" t="str">
        <f>IF(LEN(R31)&gt;0,VLOOKUP(R31,HC$172:HD$179,2,FALSE),"")</f>
        <v/>
      </c>
      <c r="HD31" s="81" t="str">
        <f>IF(LEN(P31)&gt;0,IF(ISNA(HC31),ROW(),""),"")</f>
        <v/>
      </c>
      <c r="HE31" s="82" t="str">
        <f>IF(LEN(P31)&gt;0,IF(LEN(S31)&gt;0,VLOOKUP(P31,[1]PadTracInfo!G$2:H$999,2,FALSE),""),"")</f>
        <v/>
      </c>
      <c r="HF31" s="82"/>
      <c r="HG31" s="82" t="str">
        <f>IF(HF31="ok","ok",IF(LEN(S31)&gt;0,IF(S31=HE31,"ok","mismatch"),""))</f>
        <v/>
      </c>
      <c r="HH31" s="82" t="str">
        <f>IF(LEN(P31)&gt;0,IF(LEN(HG31)&gt;0,HG31,IF(LEN(S31)=0,VLOOKUP(P31,[1]PadTracInfo!G$2:H$999,2,FALSE),"")),"")</f>
        <v/>
      </c>
      <c r="HI31" s="83" t="str">
        <f>IF(LEN(P31)&gt;0,IF(ISNA(HH31),"Not Registered",IF(HH31="ok","ok",IF(HH31="mismatch","Registration number does not match",IF(ISNUMBER(HH31),"ok","Logic ERROR")))),"")</f>
        <v/>
      </c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</row>
    <row r="32" spans="1:229" s="92" customFormat="1" ht="13.5" thickBot="1" x14ac:dyDescent="0.25">
      <c r="A32" s="54" t="str">
        <f>IF(ISTEXT(P32),COUNTIF([1]DrawDay1!AX$4:AX$3049,GE32)+COUNTIF([1]DrawDay1!AX$4:AX$3049,GF32)+COUNTIF([1]DrawDay2!AX$4:AX$2962,GE32)+COUNTIF([1]DrawDay2!AX$4:AX$2962,GF32)+COUNTIF([1]DrawDay3!AX$4:AX$2311,GE32)+COUNTIF([1]DrawDay3!AX$4:AX$2311,GF32)+COUNTIF([1]WarCanoe!AF$4:AF3343,GE32),"")</f>
        <v/>
      </c>
      <c r="B32" s="54" t="str">
        <f>IF(ISTEXT(P32),COUNTIF([1]DrawDay1!AV$4:AV$3049,GE32)+COUNTIF([1]DrawDay2!AV$4:AV$2962,GE32)+COUNTIF([1]DrawDay3!AV$4:AV$2311,GE32)+COUNTIF([1]WarCanoe!AG$4:AG3343,GE32),"")</f>
        <v/>
      </c>
      <c r="C32" s="55">
        <f t="shared" si="25"/>
        <v>0</v>
      </c>
      <c r="D32" s="54">
        <f>COUNTIFS($U$7:$GC$7,D$10,$U32:$GC32,"&gt;a")+COUNTIFS($U$7:$GC$7,D$10,$U32:$GC32,"&gt;0")</f>
        <v>0</v>
      </c>
      <c r="E32" s="54">
        <f>COUNTIFS($U$7:$GC$7,E$10,$U32:$GC32,"&gt;a")+COUNTIFS($U$7:$GC$7,E$10,$U32:$GC32,"&gt;0")</f>
        <v>0</v>
      </c>
      <c r="F32" s="54">
        <f>COUNTIFS($U$7:$GC$7,F$10,$U32:$GC32,"&gt;a")+COUNTIFS($U$7:$GC$7,F$10,$U32:$GC32,"&gt;0")</f>
        <v>0</v>
      </c>
      <c r="G32" s="54">
        <f>COUNTIFS($U$7:$GC$7,G$10,$U32:$GC32,"&gt;a")+COUNTIFS($U$7:$GC$7,G$10,$U32:$GC32,"&gt;0")</f>
        <v>0</v>
      </c>
      <c r="H32" s="54">
        <f>COUNTIFS($U$7:$GC$7,H$10,$U32:$GC32,"&gt;a")+COUNTIFS($U$7:$GC$7,H$10,$U32:$GC32,"&gt;0")</f>
        <v>0</v>
      </c>
      <c r="I32" s="54">
        <f>COUNTIFS($U$7:$GC$7,I$10,$U32:$GC32,"&gt;a")+COUNTIFS($U$7:$GC$7,I$10,$U32:$GC32,"&gt;0")</f>
        <v>0</v>
      </c>
      <c r="J32" s="54">
        <f>COUNTIFS($U$7:$GC$7,J$10,$U32:$GC32,"&gt;a")+COUNTIFS($U$7:$GC$7,J$10,$U32:$GC32,"&gt;0")</f>
        <v>0</v>
      </c>
      <c r="K32" s="54">
        <f>COUNTIFS($U$7:$GC$7,K$10,$U32:$GC32,"&gt;a")+COUNTIFS($U$7:$GC$7,K$10,$U32:$GC32,"&gt;0")</f>
        <v>0</v>
      </c>
      <c r="L32" s="54">
        <f>COUNTIFS($U$7:$GC$7,L$10,$U32:$GC32,"&gt;a")+COUNTIFS($U$7:$GC$7,L$10,$U32:$GC32,"&gt;0")</f>
        <v>0</v>
      </c>
      <c r="M32" s="54">
        <f>COUNTIFS($U$7:$GC$7,M$10,$U32:$GC32,"&gt;a")+COUNTIFS($U$7:$GC$7,M$10,$U32:$GC32,"&gt;0")</f>
        <v>0</v>
      </c>
      <c r="N32" s="54">
        <f>COUNTIFS($U$8:$GC$8,"=K",U32:GC32,"&gt;a")+COUNTIFS($U$8:$GC$8,"=K",U32:GC32,"&gt;0")</f>
        <v>0</v>
      </c>
      <c r="O32" s="54">
        <f>COUNTIFS($U$8:$GC$8,"=C",U32:GC32,"&gt;a")+COUNTIFS($U$8:$GC$8,"=C",U32:GC32,"&gt;0")</f>
        <v>0</v>
      </c>
      <c r="P32" s="56"/>
      <c r="Q32" s="86"/>
      <c r="R32" s="57"/>
      <c r="S32" s="90"/>
      <c r="T32" s="88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5"/>
      <c r="AL32" s="65"/>
      <c r="AM32" s="65"/>
      <c r="AN32" s="65"/>
      <c r="AO32" s="65"/>
      <c r="AP32" s="66"/>
      <c r="AQ32" s="66"/>
      <c r="AR32" s="66"/>
      <c r="AS32" s="67"/>
      <c r="AT32" s="68"/>
      <c r="AU32" s="69"/>
      <c r="AV32" s="69"/>
      <c r="AW32" s="69"/>
      <c r="AX32" s="70"/>
      <c r="AY32" s="68"/>
      <c r="AZ32" s="69"/>
      <c r="BA32" s="69"/>
      <c r="BB32" s="69"/>
      <c r="BC32" s="67"/>
      <c r="BD32" s="68"/>
      <c r="BE32" s="69"/>
      <c r="BF32" s="69"/>
      <c r="BG32" s="69"/>
      <c r="BH32" s="70"/>
      <c r="BI32" s="68"/>
      <c r="BJ32" s="69"/>
      <c r="BK32" s="69"/>
      <c r="BL32" s="69"/>
      <c r="BM32" s="70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65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3" t="str">
        <f t="shared" si="26"/>
        <v/>
      </c>
      <c r="GE32" s="74" t="str">
        <f t="shared" si="27"/>
        <v>**</v>
      </c>
      <c r="GF32" s="74" t="str">
        <f t="shared" si="28"/>
        <v/>
      </c>
      <c r="GG32" s="74" t="str">
        <f t="shared" si="29"/>
        <v/>
      </c>
      <c r="GH32" s="75" t="str">
        <f t="shared" si="30"/>
        <v/>
      </c>
      <c r="GI32" s="74" t="str">
        <f t="shared" si="31"/>
        <v/>
      </c>
      <c r="GJ32" s="75" t="str">
        <f t="shared" si="32"/>
        <v/>
      </c>
      <c r="GK32" s="75" t="str">
        <f t="shared" si="33"/>
        <v/>
      </c>
      <c r="GL32" s="75" t="str">
        <f t="shared" si="34"/>
        <v/>
      </c>
      <c r="GM32" s="13">
        <f>ROW()</f>
        <v>32</v>
      </c>
      <c r="GN32" s="13" t="str">
        <f>IF(LEN(GL32)&gt;0,MAX(GN$11:GN31)+1,"")</f>
        <v/>
      </c>
      <c r="GO32" s="6" t="str">
        <f>IF(N32&gt;0,IF(O32=0,"K","Both"),IF(O32&gt;0,"C",""))</f>
        <v/>
      </c>
      <c r="GP32" s="75" t="str">
        <f>IF(ISTEXT(P32),A32,"")</f>
        <v/>
      </c>
      <c r="GQ32" s="76">
        <f>IF(ISNUMBER(GP32),IF(GP32&gt;8,MAX(GQ$10:GQ31)+1,0),0)</f>
        <v>0</v>
      </c>
      <c r="GR32" s="77" t="str">
        <f>IF(TRIM(P32)&gt;"a",COUNTIF([1]DrawDay1!AW$4:AW$3049,GE32)+COUNTIF([1]DrawDay1!AW$4:AW$3049,GF32)+COUNTIF([1]DrawDay2!AW$4:AW$2962,GE32)+COUNTIF([1]DrawDay2!AW$4:AW$2962,GF32)+COUNTIF([1]DrawDay3!AW$4:AW$2311,GE32)+COUNTIF([1]DrawDay3!AW$4:AW$2311,GF32)+COUNTIF([1]WarCanoe!AE$5:AE$1500,GD32),"")</f>
        <v/>
      </c>
      <c r="GS32" s="76">
        <f>IF(ISNUMBER(GR32),IF(GR32&gt;8,MAX(GS$10:GS31)+1,0),0)</f>
        <v>0</v>
      </c>
      <c r="GT32" s="78" t="str">
        <f t="shared" si="35"/>
        <v>**</v>
      </c>
      <c r="GU32" s="78"/>
      <c r="GV32" s="78" t="str">
        <f>IF(GK32="","",MATCH(GK32,GK$1:GK31,0))</f>
        <v/>
      </c>
      <c r="GW32" s="78" t="str">
        <f t="shared" si="36"/>
        <v/>
      </c>
      <c r="GX32" s="78" t="str">
        <f>IF(ISNUMBER(GW32),P32,"")</f>
        <v/>
      </c>
      <c r="GY32" s="74" t="str">
        <f>IF(ISNUMBER(GW32),INDEX(P$1:P$167,GW32),"")</f>
        <v/>
      </c>
      <c r="GZ32" s="79" t="str">
        <f>IF(ISNUMBER(GW32),MAX(GZ$11:GZ31)+1,"")</f>
        <v/>
      </c>
      <c r="HA32" s="80">
        <f>IF(ISTEXT(P32),IF(FIND(" ",P32&amp;HA$10)=(LEN(P32)+1),ROW(),0),0)</f>
        <v>0</v>
      </c>
      <c r="HB32" s="81">
        <f>IF(IF(LEN(TRIM(P32))=0,0,LEN(TRIM(P32))-LEN(SUBSTITUTE(P32," ",""))+1)&gt;2,ROW(),0)</f>
        <v>0</v>
      </c>
      <c r="HC32" s="81" t="str">
        <f>IF(LEN(R32)&gt;0,VLOOKUP(R32,HC$172:HD$179,2,FALSE),"")</f>
        <v/>
      </c>
      <c r="HD32" s="81" t="str">
        <f>IF(LEN(P32)&gt;0,IF(ISNA(HC32),ROW(),""),"")</f>
        <v/>
      </c>
      <c r="HE32" s="82" t="str">
        <f>IF(LEN(P32)&gt;0,IF(LEN(S32)&gt;0,VLOOKUP(P32,[1]PadTracInfo!G$2:H$999,2,FALSE),""),"")</f>
        <v/>
      </c>
      <c r="HF32" s="82"/>
      <c r="HG32" s="82" t="str">
        <f>IF(HF32="ok","ok",IF(LEN(S32)&gt;0,IF(S32=HE32,"ok","mismatch"),""))</f>
        <v/>
      </c>
      <c r="HH32" s="82" t="str">
        <f>IF(LEN(P32)&gt;0,IF(LEN(HG32)&gt;0,HG32,IF(LEN(S32)=0,VLOOKUP(P32,[1]PadTracInfo!G$2:H$999,2,FALSE),"")),"")</f>
        <v/>
      </c>
      <c r="HI32" s="83" t="str">
        <f>IF(LEN(P32)&gt;0,IF(ISNA(HH32),"Not Registered",IF(HH32="ok","ok",IF(HH32="mismatch","Registration number does not match",IF(ISNUMBER(HH32),"ok","Logic ERROR")))),"")</f>
        <v/>
      </c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</row>
    <row r="33" spans="1:229" s="92" customFormat="1" ht="13.5" thickBot="1" x14ac:dyDescent="0.25">
      <c r="A33" s="54" t="str">
        <f>IF(ISTEXT(P33),COUNTIF([1]DrawDay1!AX$4:AX$3049,GE33)+COUNTIF([1]DrawDay1!AX$4:AX$3049,GF33)+COUNTIF([1]DrawDay2!AX$4:AX$2962,GE33)+COUNTIF([1]DrawDay2!AX$4:AX$2962,GF33)+COUNTIF([1]DrawDay3!AX$4:AX$2311,GE33)+COUNTIF([1]DrawDay3!AX$4:AX$2311,GF33)+COUNTIF([1]WarCanoe!AF$4:AF3344,GE33),"")</f>
        <v/>
      </c>
      <c r="B33" s="54" t="str">
        <f>IF(ISTEXT(P33),COUNTIF([1]DrawDay1!AV$4:AV$3049,GE33)+COUNTIF([1]DrawDay2!AV$4:AV$2962,GE33)+COUNTIF([1]DrawDay3!AV$4:AV$2311,GE33)+COUNTIF([1]WarCanoe!AG$4:AG3344,GE33),"")</f>
        <v/>
      </c>
      <c r="C33" s="55">
        <f t="shared" si="25"/>
        <v>0</v>
      </c>
      <c r="D33" s="54">
        <f>COUNTIFS($U$7:$GC$7,D$10,$U33:$GC33,"&gt;a")+COUNTIFS($U$7:$GC$7,D$10,$U33:$GC33,"&gt;0")</f>
        <v>0</v>
      </c>
      <c r="E33" s="54">
        <f>COUNTIFS($U$7:$GC$7,E$10,$U33:$GC33,"&gt;a")+COUNTIFS($U$7:$GC$7,E$10,$U33:$GC33,"&gt;0")</f>
        <v>0</v>
      </c>
      <c r="F33" s="54">
        <f>COUNTIFS($U$7:$GC$7,F$10,$U33:$GC33,"&gt;a")+COUNTIFS($U$7:$GC$7,F$10,$U33:$GC33,"&gt;0")</f>
        <v>0</v>
      </c>
      <c r="G33" s="54">
        <f>COUNTIFS($U$7:$GC$7,G$10,$U33:$GC33,"&gt;a")+COUNTIFS($U$7:$GC$7,G$10,$U33:$GC33,"&gt;0")</f>
        <v>0</v>
      </c>
      <c r="H33" s="54">
        <f>COUNTIFS($U$7:$GC$7,H$10,$U33:$GC33,"&gt;a")+COUNTIFS($U$7:$GC$7,H$10,$U33:$GC33,"&gt;0")</f>
        <v>0</v>
      </c>
      <c r="I33" s="54">
        <f>COUNTIFS($U$7:$GC$7,I$10,$U33:$GC33,"&gt;a")+COUNTIFS($U$7:$GC$7,I$10,$U33:$GC33,"&gt;0")</f>
        <v>0</v>
      </c>
      <c r="J33" s="54">
        <f>COUNTIFS($U$7:$GC$7,J$10,$U33:$GC33,"&gt;a")+COUNTIFS($U$7:$GC$7,J$10,$U33:$GC33,"&gt;0")</f>
        <v>0</v>
      </c>
      <c r="K33" s="54">
        <f>COUNTIFS($U$7:$GC$7,K$10,$U33:$GC33,"&gt;a")+COUNTIFS($U$7:$GC$7,K$10,$U33:$GC33,"&gt;0")</f>
        <v>0</v>
      </c>
      <c r="L33" s="54">
        <f>COUNTIFS($U$7:$GC$7,L$10,$U33:$GC33,"&gt;a")+COUNTIFS($U$7:$GC$7,L$10,$U33:$GC33,"&gt;0")</f>
        <v>0</v>
      </c>
      <c r="M33" s="54">
        <f>COUNTIFS($U$7:$GC$7,M$10,$U33:$GC33,"&gt;a")+COUNTIFS($U$7:$GC$7,M$10,$U33:$GC33,"&gt;0")</f>
        <v>0</v>
      </c>
      <c r="N33" s="54">
        <f>COUNTIFS($U$8:$GC$8,"=K",U33:GC33,"&gt;a")+COUNTIFS($U$8:$GC$8,"=K",U33:GC33,"&gt;0")</f>
        <v>0</v>
      </c>
      <c r="O33" s="54">
        <f>COUNTIFS($U$8:$GC$8,"=C",U33:GC33,"&gt;a")+COUNTIFS($U$8:$GC$8,"=C",U33:GC33,"&gt;0")</f>
        <v>0</v>
      </c>
      <c r="P33" s="56"/>
      <c r="Q33" s="86"/>
      <c r="R33" s="57"/>
      <c r="S33" s="90"/>
      <c r="T33" s="88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5"/>
      <c r="AL33" s="65"/>
      <c r="AM33" s="65"/>
      <c r="AN33" s="65"/>
      <c r="AO33" s="65"/>
      <c r="AP33" s="66"/>
      <c r="AQ33" s="66"/>
      <c r="AR33" s="66"/>
      <c r="AS33" s="67"/>
      <c r="AT33" s="68"/>
      <c r="AU33" s="69"/>
      <c r="AV33" s="69"/>
      <c r="AW33" s="69"/>
      <c r="AX33" s="70"/>
      <c r="AY33" s="68"/>
      <c r="AZ33" s="69"/>
      <c r="BA33" s="69"/>
      <c r="BB33" s="69"/>
      <c r="BC33" s="67"/>
      <c r="BD33" s="68"/>
      <c r="BE33" s="69"/>
      <c r="BF33" s="69"/>
      <c r="BG33" s="69"/>
      <c r="BH33" s="70"/>
      <c r="BI33" s="68"/>
      <c r="BJ33" s="69"/>
      <c r="BK33" s="69"/>
      <c r="BL33" s="69"/>
      <c r="BM33" s="70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89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71"/>
      <c r="DQ33" s="71"/>
      <c r="DR33" s="71"/>
      <c r="DS33" s="71"/>
      <c r="DT33" s="71"/>
      <c r="DU33" s="71"/>
      <c r="DV33" s="71"/>
      <c r="DW33" s="71"/>
      <c r="DX33" s="65"/>
      <c r="DY33" s="65"/>
      <c r="DZ33" s="71"/>
      <c r="EA33" s="71"/>
      <c r="EB33" s="71"/>
      <c r="EC33" s="71"/>
      <c r="ED33" s="71"/>
      <c r="EE33" s="71"/>
      <c r="EF33" s="71"/>
      <c r="EG33" s="65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3" t="str">
        <f t="shared" si="26"/>
        <v/>
      </c>
      <c r="GE33" s="74" t="str">
        <f t="shared" si="27"/>
        <v>**</v>
      </c>
      <c r="GF33" s="74" t="str">
        <f t="shared" si="28"/>
        <v/>
      </c>
      <c r="GG33" s="74" t="str">
        <f t="shared" si="29"/>
        <v/>
      </c>
      <c r="GH33" s="75" t="str">
        <f t="shared" si="30"/>
        <v/>
      </c>
      <c r="GI33" s="74" t="str">
        <f t="shared" si="31"/>
        <v/>
      </c>
      <c r="GJ33" s="75" t="str">
        <f t="shared" si="32"/>
        <v/>
      </c>
      <c r="GK33" s="75" t="str">
        <f t="shared" si="33"/>
        <v/>
      </c>
      <c r="GL33" s="75" t="str">
        <f t="shared" si="34"/>
        <v/>
      </c>
      <c r="GM33" s="13">
        <f>ROW()</f>
        <v>33</v>
      </c>
      <c r="GN33" s="13" t="str">
        <f>IF(LEN(GL33)&gt;0,MAX(GN$11:GN32)+1,"")</f>
        <v/>
      </c>
      <c r="GO33" s="6" t="str">
        <f>IF(N33&gt;0,IF(O33=0,"K","Both"),IF(O33&gt;0,"C",""))</f>
        <v/>
      </c>
      <c r="GP33" s="75" t="str">
        <f>IF(ISTEXT(P33),A33,"")</f>
        <v/>
      </c>
      <c r="GQ33" s="76">
        <f>IF(ISNUMBER(GP33),IF(GP33&gt;8,MAX(GQ$10:GQ32)+1,0),0)</f>
        <v>0</v>
      </c>
      <c r="GR33" s="77" t="str">
        <f>IF(TRIM(P33)&gt;"a",COUNTIF([1]DrawDay1!AW$4:AW$3049,GE33)+COUNTIF([1]DrawDay1!AW$4:AW$3049,GF33)+COUNTIF([1]DrawDay2!AW$4:AW$2962,GE33)+COUNTIF([1]DrawDay2!AW$4:AW$2962,GF33)+COUNTIF([1]DrawDay3!AW$4:AW$2311,GE33)+COUNTIF([1]DrawDay3!AW$4:AW$2311,GF33)+COUNTIF([1]WarCanoe!AE$5:AE$1500,GD33),"")</f>
        <v/>
      </c>
      <c r="GS33" s="76">
        <f>IF(ISNUMBER(GR33),IF(GR33&gt;8,MAX(GS$10:GS32)+1,0),0)</f>
        <v>0</v>
      </c>
      <c r="GT33" s="78" t="str">
        <f t="shared" si="35"/>
        <v>**</v>
      </c>
      <c r="GU33" s="78"/>
      <c r="GV33" s="78" t="str">
        <f>IF(GK33="","",MATCH(GK33,GK$1:GK32,0))</f>
        <v/>
      </c>
      <c r="GW33" s="78" t="str">
        <f t="shared" si="36"/>
        <v/>
      </c>
      <c r="GX33" s="78" t="str">
        <f>IF(ISNUMBER(GW33),P33,"")</f>
        <v/>
      </c>
      <c r="GY33" s="74" t="str">
        <f>IF(ISNUMBER(GW33),INDEX(P$1:P$167,GW33),"")</f>
        <v/>
      </c>
      <c r="GZ33" s="79" t="str">
        <f>IF(ISNUMBER(GW33),MAX(GZ$11:GZ32)+1,"")</f>
        <v/>
      </c>
      <c r="HA33" s="80">
        <f>IF(ISTEXT(P33),IF(FIND(" ",P33&amp;HA$10)=(LEN(P33)+1),ROW(),0),0)</f>
        <v>0</v>
      </c>
      <c r="HB33" s="81">
        <f>IF(IF(LEN(TRIM(P33))=0,0,LEN(TRIM(P33))-LEN(SUBSTITUTE(P33," ",""))+1)&gt;2,ROW(),0)</f>
        <v>0</v>
      </c>
      <c r="HC33" s="81" t="str">
        <f>IF(LEN(R33)&gt;0,VLOOKUP(R33,HC$172:HD$179,2,FALSE),"")</f>
        <v/>
      </c>
      <c r="HD33" s="81" t="str">
        <f>IF(LEN(P33)&gt;0,IF(ISNA(HC33),ROW(),""),"")</f>
        <v/>
      </c>
      <c r="HE33" s="82" t="str">
        <f>IF(LEN(P33)&gt;0,IF(LEN(S33)&gt;0,VLOOKUP(P33,[1]PadTracInfo!G$2:H$999,2,FALSE),""),"")</f>
        <v/>
      </c>
      <c r="HF33" s="82"/>
      <c r="HG33" s="82" t="str">
        <f>IF(HF33="ok","ok",IF(LEN(S33)&gt;0,IF(S33=HE33,"ok","mismatch"),""))</f>
        <v/>
      </c>
      <c r="HH33" s="82" t="str">
        <f>IF(LEN(P33)&gt;0,IF(LEN(HG33)&gt;0,HG33,IF(LEN(S33)=0,VLOOKUP(P33,[1]PadTracInfo!G$2:H$999,2,FALSE),"")),"")</f>
        <v/>
      </c>
      <c r="HI33" s="83" t="str">
        <f>IF(LEN(P33)&gt;0,IF(ISNA(HH33),"Not Registered",IF(HH33="ok","ok",IF(HH33="mismatch","Registration number does not match",IF(ISNUMBER(HH33),"ok","Logic ERROR")))),"")</f>
        <v/>
      </c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</row>
    <row r="34" spans="1:229" s="92" customFormat="1" ht="13.5" thickBot="1" x14ac:dyDescent="0.25">
      <c r="A34" s="54" t="str">
        <f>IF(ISTEXT(P34),COUNTIF([1]DrawDay1!AX$4:AX$3049,GE34)+COUNTIF([1]DrawDay1!AX$4:AX$3049,GF34)+COUNTIF([1]DrawDay2!AX$4:AX$2962,GE34)+COUNTIF([1]DrawDay2!AX$4:AX$2962,GF34)+COUNTIF([1]DrawDay3!AX$4:AX$2311,GE34)+COUNTIF([1]DrawDay3!AX$4:AX$2311,GF34)+COUNTIF([1]WarCanoe!AF$4:AF3345,GE34),"")</f>
        <v/>
      </c>
      <c r="B34" s="54" t="str">
        <f>IF(ISTEXT(P34),COUNTIF([1]DrawDay1!AV$4:AV$3049,GE34)+COUNTIF([1]DrawDay2!AV$4:AV$2962,GE34)+COUNTIF([1]DrawDay3!AV$4:AV$2311,GE34)+COUNTIF([1]WarCanoe!AG$4:AG3345,GE34),"")</f>
        <v/>
      </c>
      <c r="C34" s="55">
        <f t="shared" si="25"/>
        <v>0</v>
      </c>
      <c r="D34" s="54">
        <f>COUNTIFS($U$7:$GC$7,D$10,$U34:$GC34,"&gt;a")+COUNTIFS($U$7:$GC$7,D$10,$U34:$GC34,"&gt;0")</f>
        <v>0</v>
      </c>
      <c r="E34" s="54">
        <f>COUNTIFS($U$7:$GC$7,E$10,$U34:$GC34,"&gt;a")+COUNTIFS($U$7:$GC$7,E$10,$U34:$GC34,"&gt;0")</f>
        <v>0</v>
      </c>
      <c r="F34" s="54">
        <f>COUNTIFS($U$7:$GC$7,F$10,$U34:$GC34,"&gt;a")+COUNTIFS($U$7:$GC$7,F$10,$U34:$GC34,"&gt;0")</f>
        <v>0</v>
      </c>
      <c r="G34" s="54">
        <f>COUNTIFS($U$7:$GC$7,G$10,$U34:$GC34,"&gt;a")+COUNTIFS($U$7:$GC$7,G$10,$U34:$GC34,"&gt;0")</f>
        <v>0</v>
      </c>
      <c r="H34" s="54">
        <f>COUNTIFS($U$7:$GC$7,H$10,$U34:$GC34,"&gt;a")+COUNTIFS($U$7:$GC$7,H$10,$U34:$GC34,"&gt;0")</f>
        <v>0</v>
      </c>
      <c r="I34" s="54">
        <f>COUNTIFS($U$7:$GC$7,I$10,$U34:$GC34,"&gt;a")+COUNTIFS($U$7:$GC$7,I$10,$U34:$GC34,"&gt;0")</f>
        <v>0</v>
      </c>
      <c r="J34" s="54">
        <f>COUNTIFS($U$7:$GC$7,J$10,$U34:$GC34,"&gt;a")+COUNTIFS($U$7:$GC$7,J$10,$U34:$GC34,"&gt;0")</f>
        <v>0</v>
      </c>
      <c r="K34" s="54">
        <f>COUNTIFS($U$7:$GC$7,K$10,$U34:$GC34,"&gt;a")+COUNTIFS($U$7:$GC$7,K$10,$U34:$GC34,"&gt;0")</f>
        <v>0</v>
      </c>
      <c r="L34" s="54">
        <f>COUNTIFS($U$7:$GC$7,L$10,$U34:$GC34,"&gt;a")+COUNTIFS($U$7:$GC$7,L$10,$U34:$GC34,"&gt;0")</f>
        <v>0</v>
      </c>
      <c r="M34" s="54">
        <f>COUNTIFS($U$7:$GC$7,M$10,$U34:$GC34,"&gt;a")+COUNTIFS($U$7:$GC$7,M$10,$U34:$GC34,"&gt;0")</f>
        <v>0</v>
      </c>
      <c r="N34" s="54">
        <f>COUNTIFS($U$8:$GC$8,"=K",U34:GC34,"&gt;a")+COUNTIFS($U$8:$GC$8,"=K",U34:GC34,"&gt;0")</f>
        <v>0</v>
      </c>
      <c r="O34" s="54">
        <f>COUNTIFS($U$8:$GC$8,"=C",U34:GC34,"&gt;a")+COUNTIFS($U$8:$GC$8,"=C",U34:GC34,"&gt;0")</f>
        <v>0</v>
      </c>
      <c r="P34" s="56"/>
      <c r="Q34" s="86"/>
      <c r="R34" s="57"/>
      <c r="S34" s="90"/>
      <c r="T34" s="88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5"/>
      <c r="AL34" s="65"/>
      <c r="AM34" s="65"/>
      <c r="AN34" s="65"/>
      <c r="AO34" s="65"/>
      <c r="AP34" s="66"/>
      <c r="AQ34" s="66"/>
      <c r="AR34" s="66"/>
      <c r="AS34" s="67"/>
      <c r="AT34" s="68"/>
      <c r="AU34" s="69"/>
      <c r="AV34" s="69"/>
      <c r="AW34" s="69"/>
      <c r="AX34" s="70"/>
      <c r="AY34" s="68"/>
      <c r="AZ34" s="69"/>
      <c r="BA34" s="69"/>
      <c r="BB34" s="69"/>
      <c r="BC34" s="67"/>
      <c r="BD34" s="68"/>
      <c r="BE34" s="69"/>
      <c r="BF34" s="69"/>
      <c r="BG34" s="69"/>
      <c r="BH34" s="70"/>
      <c r="BI34" s="68"/>
      <c r="BJ34" s="69"/>
      <c r="BK34" s="69"/>
      <c r="BL34" s="69"/>
      <c r="BM34" s="70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71"/>
      <c r="DQ34" s="71"/>
      <c r="DR34" s="71"/>
      <c r="DS34" s="71"/>
      <c r="DT34" s="71"/>
      <c r="DU34" s="71"/>
      <c r="DV34" s="71"/>
      <c r="DW34" s="71"/>
      <c r="DX34" s="65"/>
      <c r="DY34" s="65"/>
      <c r="DZ34" s="71"/>
      <c r="EA34" s="71"/>
      <c r="EB34" s="71"/>
      <c r="EC34" s="71"/>
      <c r="ED34" s="71"/>
      <c r="EE34" s="71"/>
      <c r="EF34" s="71"/>
      <c r="EG34" s="65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3" t="str">
        <f t="shared" si="26"/>
        <v/>
      </c>
      <c r="GE34" s="74" t="str">
        <f t="shared" si="27"/>
        <v>**</v>
      </c>
      <c r="GF34" s="74" t="str">
        <f t="shared" si="28"/>
        <v/>
      </c>
      <c r="GG34" s="74" t="str">
        <f t="shared" si="29"/>
        <v/>
      </c>
      <c r="GH34" s="75" t="str">
        <f t="shared" si="30"/>
        <v/>
      </c>
      <c r="GI34" s="74" t="str">
        <f t="shared" si="31"/>
        <v/>
      </c>
      <c r="GJ34" s="75" t="str">
        <f t="shared" si="32"/>
        <v/>
      </c>
      <c r="GK34" s="75" t="str">
        <f t="shared" si="33"/>
        <v/>
      </c>
      <c r="GL34" s="75" t="str">
        <f t="shared" si="34"/>
        <v/>
      </c>
      <c r="GM34" s="13">
        <f>ROW()</f>
        <v>34</v>
      </c>
      <c r="GN34" s="13" t="str">
        <f>IF(LEN(GL34)&gt;0,MAX(GN$11:GN33)+1,"")</f>
        <v/>
      </c>
      <c r="GO34" s="6" t="str">
        <f>IF(N34&gt;0,IF(O34=0,"K","Both"),IF(O34&gt;0,"C",""))</f>
        <v/>
      </c>
      <c r="GP34" s="75" t="str">
        <f>IF(ISTEXT(P34),A34,"")</f>
        <v/>
      </c>
      <c r="GQ34" s="76">
        <f>IF(ISNUMBER(GP34),IF(GP34&gt;8,MAX(GQ$10:GQ33)+1,0),0)</f>
        <v>0</v>
      </c>
      <c r="GR34" s="77" t="str">
        <f>IF(TRIM(P34)&gt;"a",COUNTIF([1]DrawDay1!AW$4:AW$3049,GE34)+COUNTIF([1]DrawDay1!AW$4:AW$3049,GF34)+COUNTIF([1]DrawDay2!AW$4:AW$2962,GE34)+COUNTIF([1]DrawDay2!AW$4:AW$2962,GF34)+COUNTIF([1]DrawDay3!AW$4:AW$2311,GE34)+COUNTIF([1]DrawDay3!AW$4:AW$2311,GF34)+COUNTIF([1]WarCanoe!AE$5:AE$1500,GD34),"")</f>
        <v/>
      </c>
      <c r="GS34" s="76">
        <f>IF(ISNUMBER(GR34),IF(GR34&gt;8,MAX(GS$10:GS33)+1,0),0)</f>
        <v>0</v>
      </c>
      <c r="GT34" s="78" t="str">
        <f t="shared" si="35"/>
        <v>**</v>
      </c>
      <c r="GU34" s="78"/>
      <c r="GV34" s="78" t="str">
        <f>IF(GK34="","",MATCH(GK34,GK$1:GK33,0))</f>
        <v/>
      </c>
      <c r="GW34" s="78" t="str">
        <f t="shared" si="36"/>
        <v/>
      </c>
      <c r="GX34" s="78" t="str">
        <f>IF(ISNUMBER(GW34),P34,"")</f>
        <v/>
      </c>
      <c r="GY34" s="74" t="str">
        <f>IF(ISNUMBER(GW34),INDEX(P$1:P$167,GW34),"")</f>
        <v/>
      </c>
      <c r="GZ34" s="79" t="str">
        <f>IF(ISNUMBER(GW34),MAX(GZ$11:GZ33)+1,"")</f>
        <v/>
      </c>
      <c r="HA34" s="80">
        <f>IF(ISTEXT(P34),IF(FIND(" ",P34&amp;HA$10)=(LEN(P34)+1),ROW(),0),0)</f>
        <v>0</v>
      </c>
      <c r="HB34" s="81">
        <f>IF(IF(LEN(TRIM(P34))=0,0,LEN(TRIM(P34))-LEN(SUBSTITUTE(P34," ",""))+1)&gt;2,ROW(),0)</f>
        <v>0</v>
      </c>
      <c r="HC34" s="81" t="str">
        <f>IF(LEN(R34)&gt;0,VLOOKUP(R34,HC$172:HD$179,2,FALSE),"")</f>
        <v/>
      </c>
      <c r="HD34" s="81" t="str">
        <f>IF(LEN(P34)&gt;0,IF(ISNA(HC34),ROW(),""),"")</f>
        <v/>
      </c>
      <c r="HE34" s="82" t="str">
        <f>IF(LEN(P34)&gt;0,IF(LEN(S34)&gt;0,VLOOKUP(P34,[1]PadTracInfo!G$2:H$999,2,FALSE),""),"")</f>
        <v/>
      </c>
      <c r="HF34" s="82"/>
      <c r="HG34" s="82" t="str">
        <f>IF(HF34="ok","ok",IF(LEN(S34)&gt;0,IF(S34=HE34,"ok","mismatch"),""))</f>
        <v/>
      </c>
      <c r="HH34" s="82" t="str">
        <f>IF(LEN(P34)&gt;0,IF(LEN(HG34)&gt;0,HG34,IF(LEN(S34)=0,VLOOKUP(P34,[1]PadTracInfo!G$2:H$999,2,FALSE),"")),"")</f>
        <v/>
      </c>
      <c r="HI34" s="83" t="str">
        <f>IF(LEN(P34)&gt;0,IF(ISNA(HH34),"Not Registered",IF(HH34="ok","ok",IF(HH34="mismatch","Registration number does not match",IF(ISNUMBER(HH34),"ok","Logic ERROR")))),"")</f>
        <v/>
      </c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</row>
    <row r="35" spans="1:229" s="92" customFormat="1" ht="13.5" thickBot="1" x14ac:dyDescent="0.25">
      <c r="A35" s="54" t="str">
        <f>IF(ISTEXT(P35),COUNTIF([1]DrawDay1!AX$4:AX$3049,GE35)+COUNTIF([1]DrawDay1!AX$4:AX$3049,GF35)+COUNTIF([1]DrawDay2!AX$4:AX$2962,GE35)+COUNTIF([1]DrawDay2!AX$4:AX$2962,GF35)+COUNTIF([1]DrawDay3!AX$4:AX$2311,GE35)+COUNTIF([1]DrawDay3!AX$4:AX$2311,GF35)+COUNTIF([1]WarCanoe!AF$4:AF3346,GE35),"")</f>
        <v/>
      </c>
      <c r="B35" s="54" t="str">
        <f>IF(ISTEXT(P35),COUNTIF([1]DrawDay1!AV$4:AV$3049,GE35)+COUNTIF([1]DrawDay2!AV$4:AV$2962,GE35)+COUNTIF([1]DrawDay3!AV$4:AV$2311,GE35)+COUNTIF([1]WarCanoe!AG$4:AG3346,GE35),"")</f>
        <v/>
      </c>
      <c r="C35" s="55">
        <f t="shared" si="25"/>
        <v>0</v>
      </c>
      <c r="D35" s="54">
        <f>COUNTIFS($U$7:$GC$7,D$10,$U35:$GC35,"&gt;a")+COUNTIFS($U$7:$GC$7,D$10,$U35:$GC35,"&gt;0")</f>
        <v>0</v>
      </c>
      <c r="E35" s="54">
        <f>COUNTIFS($U$7:$GC$7,E$10,$U35:$GC35,"&gt;a")+COUNTIFS($U$7:$GC$7,E$10,$U35:$GC35,"&gt;0")</f>
        <v>0</v>
      </c>
      <c r="F35" s="54">
        <f>COUNTIFS($U$7:$GC$7,F$10,$U35:$GC35,"&gt;a")+COUNTIFS($U$7:$GC$7,F$10,$U35:$GC35,"&gt;0")</f>
        <v>0</v>
      </c>
      <c r="G35" s="54">
        <f>COUNTIFS($U$7:$GC$7,G$10,$U35:$GC35,"&gt;a")+COUNTIFS($U$7:$GC$7,G$10,$U35:$GC35,"&gt;0")</f>
        <v>0</v>
      </c>
      <c r="H35" s="54">
        <f>COUNTIFS($U$7:$GC$7,H$10,$U35:$GC35,"&gt;a")+COUNTIFS($U$7:$GC$7,H$10,$U35:$GC35,"&gt;0")</f>
        <v>0</v>
      </c>
      <c r="I35" s="54">
        <f>COUNTIFS($U$7:$GC$7,I$10,$U35:$GC35,"&gt;a")+COUNTIFS($U$7:$GC$7,I$10,$U35:$GC35,"&gt;0")</f>
        <v>0</v>
      </c>
      <c r="J35" s="54">
        <f>COUNTIFS($U$7:$GC$7,J$10,$U35:$GC35,"&gt;a")+COUNTIFS($U$7:$GC$7,J$10,$U35:$GC35,"&gt;0")</f>
        <v>0</v>
      </c>
      <c r="K35" s="54">
        <f>COUNTIFS($U$7:$GC$7,K$10,$U35:$GC35,"&gt;a")+COUNTIFS($U$7:$GC$7,K$10,$U35:$GC35,"&gt;0")</f>
        <v>0</v>
      </c>
      <c r="L35" s="54">
        <f>COUNTIFS($U$7:$GC$7,L$10,$U35:$GC35,"&gt;a")+COUNTIFS($U$7:$GC$7,L$10,$U35:$GC35,"&gt;0")</f>
        <v>0</v>
      </c>
      <c r="M35" s="54">
        <f>COUNTIFS($U$7:$GC$7,M$10,$U35:$GC35,"&gt;a")+COUNTIFS($U$7:$GC$7,M$10,$U35:$GC35,"&gt;0")</f>
        <v>0</v>
      </c>
      <c r="N35" s="54">
        <f>COUNTIFS($U$8:$GC$8,"=K",U35:GC35,"&gt;a")+COUNTIFS($U$8:$GC$8,"=K",U35:GC35,"&gt;0")</f>
        <v>0</v>
      </c>
      <c r="O35" s="54">
        <f>COUNTIFS($U$8:$GC$8,"=C",U35:GC35,"&gt;a")+COUNTIFS($U$8:$GC$8,"=C",U35:GC35,"&gt;0")</f>
        <v>0</v>
      </c>
      <c r="P35" s="56"/>
      <c r="Q35" s="86"/>
      <c r="R35" s="57"/>
      <c r="S35" s="90"/>
      <c r="T35" s="88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5"/>
      <c r="AL35" s="65"/>
      <c r="AM35" s="65"/>
      <c r="AN35" s="65"/>
      <c r="AO35" s="65"/>
      <c r="AP35" s="66"/>
      <c r="AQ35" s="66"/>
      <c r="AR35" s="66"/>
      <c r="AS35" s="67"/>
      <c r="AT35" s="68"/>
      <c r="AU35" s="69"/>
      <c r="AV35" s="69"/>
      <c r="AW35" s="69"/>
      <c r="AX35" s="70"/>
      <c r="AY35" s="68"/>
      <c r="AZ35" s="69"/>
      <c r="BA35" s="69"/>
      <c r="BB35" s="69"/>
      <c r="BC35" s="67"/>
      <c r="BD35" s="68"/>
      <c r="BE35" s="69"/>
      <c r="BF35" s="69"/>
      <c r="BG35" s="69"/>
      <c r="BH35" s="70"/>
      <c r="BI35" s="68"/>
      <c r="BJ35" s="69"/>
      <c r="BK35" s="69"/>
      <c r="BL35" s="69"/>
      <c r="BM35" s="70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71"/>
      <c r="DQ35" s="71"/>
      <c r="DR35" s="71"/>
      <c r="DS35" s="71"/>
      <c r="DT35" s="71"/>
      <c r="DU35" s="71"/>
      <c r="DV35" s="71"/>
      <c r="DW35" s="71"/>
      <c r="DX35" s="65"/>
      <c r="DY35" s="65"/>
      <c r="DZ35" s="71"/>
      <c r="EA35" s="71"/>
      <c r="EB35" s="71"/>
      <c r="EC35" s="71"/>
      <c r="ED35" s="71"/>
      <c r="EE35" s="71"/>
      <c r="EF35" s="71"/>
      <c r="EG35" s="65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3" t="str">
        <f t="shared" si="26"/>
        <v/>
      </c>
      <c r="GE35" s="74" t="str">
        <f t="shared" si="27"/>
        <v>**</v>
      </c>
      <c r="GF35" s="74" t="str">
        <f t="shared" si="28"/>
        <v/>
      </c>
      <c r="GG35" s="74" t="str">
        <f t="shared" si="29"/>
        <v/>
      </c>
      <c r="GH35" s="75" t="str">
        <f t="shared" si="30"/>
        <v/>
      </c>
      <c r="GI35" s="74" t="str">
        <f t="shared" si="31"/>
        <v/>
      </c>
      <c r="GJ35" s="75" t="str">
        <f t="shared" si="32"/>
        <v/>
      </c>
      <c r="GK35" s="75" t="str">
        <f t="shared" si="33"/>
        <v/>
      </c>
      <c r="GL35" s="75" t="str">
        <f t="shared" si="34"/>
        <v/>
      </c>
      <c r="GM35" s="13">
        <f>ROW()</f>
        <v>35</v>
      </c>
      <c r="GN35" s="13" t="str">
        <f>IF(LEN(GL35)&gt;0,MAX(GN$11:GN34)+1,"")</f>
        <v/>
      </c>
      <c r="GO35" s="6" t="str">
        <f>IF(N35&gt;0,IF(O35=0,"K","Both"),IF(O35&gt;0,"C",""))</f>
        <v/>
      </c>
      <c r="GP35" s="75" t="str">
        <f>IF(ISTEXT(P35),A35,"")</f>
        <v/>
      </c>
      <c r="GQ35" s="76">
        <f>IF(ISNUMBER(GP35),IF(GP35&gt;8,MAX(GQ$10:GQ34)+1,0),0)</f>
        <v>0</v>
      </c>
      <c r="GR35" s="77" t="str">
        <f>IF(TRIM(P35)&gt;"a",COUNTIF([1]DrawDay1!AW$4:AW$3049,GE35)+COUNTIF([1]DrawDay1!AW$4:AW$3049,GF35)+COUNTIF([1]DrawDay2!AW$4:AW$2962,GE35)+COUNTIF([1]DrawDay2!AW$4:AW$2962,GF35)+COUNTIF([1]DrawDay3!AW$4:AW$2311,GE35)+COUNTIF([1]DrawDay3!AW$4:AW$2311,GF35)+COUNTIF([1]WarCanoe!AE$5:AE$1500,GD35),"")</f>
        <v/>
      </c>
      <c r="GS35" s="76">
        <f>IF(ISNUMBER(GR35),IF(GR35&gt;8,MAX(GS$10:GS34)+1,0),0)</f>
        <v>0</v>
      </c>
      <c r="GT35" s="78" t="str">
        <f t="shared" si="35"/>
        <v>**</v>
      </c>
      <c r="GU35" s="78"/>
      <c r="GV35" s="78" t="str">
        <f>IF(GK35="","",MATCH(GK35,GK$1:GK34,0))</f>
        <v/>
      </c>
      <c r="GW35" s="78" t="str">
        <f t="shared" si="36"/>
        <v/>
      </c>
      <c r="GX35" s="78" t="str">
        <f>IF(ISNUMBER(GW35),P35,"")</f>
        <v/>
      </c>
      <c r="GY35" s="74" t="str">
        <f>IF(ISNUMBER(GW35),INDEX(P$1:P$167,GW35),"")</f>
        <v/>
      </c>
      <c r="GZ35" s="79" t="str">
        <f>IF(ISNUMBER(GW35),MAX(GZ$11:GZ34)+1,"")</f>
        <v/>
      </c>
      <c r="HA35" s="80">
        <f>IF(ISTEXT(P35),IF(FIND(" ",P35&amp;HA$10)=(LEN(P35)+1),ROW(),0),0)</f>
        <v>0</v>
      </c>
      <c r="HB35" s="81">
        <f>IF(IF(LEN(TRIM(P35))=0,0,LEN(TRIM(P35))-LEN(SUBSTITUTE(P35," ",""))+1)&gt;2,ROW(),0)</f>
        <v>0</v>
      </c>
      <c r="HC35" s="81" t="str">
        <f>IF(LEN(R35)&gt;0,VLOOKUP(R35,HC$172:HD$179,2,FALSE),"")</f>
        <v/>
      </c>
      <c r="HD35" s="81" t="str">
        <f>IF(LEN(P35)&gt;0,IF(ISNA(HC35),ROW(),""),"")</f>
        <v/>
      </c>
      <c r="HE35" s="82" t="str">
        <f>IF(LEN(P35)&gt;0,IF(LEN(S35)&gt;0,VLOOKUP(P35,[1]PadTracInfo!G$2:H$999,2,FALSE),""),"")</f>
        <v/>
      </c>
      <c r="HF35" s="82"/>
      <c r="HG35" s="82" t="str">
        <f>IF(HF35="ok","ok",IF(LEN(S35)&gt;0,IF(S35=HE35,"ok","mismatch"),""))</f>
        <v/>
      </c>
      <c r="HH35" s="82" t="str">
        <f>IF(LEN(P35)&gt;0,IF(LEN(HG35)&gt;0,HG35,IF(LEN(S35)=0,VLOOKUP(P35,[1]PadTracInfo!G$2:H$999,2,FALSE),"")),"")</f>
        <v/>
      </c>
      <c r="HI35" s="83" t="str">
        <f>IF(LEN(P35)&gt;0,IF(ISNA(HH35),"Not Registered",IF(HH35="ok","ok",IF(HH35="mismatch","Registration number does not match",IF(ISNUMBER(HH35),"ok","Logic ERROR")))),"")</f>
        <v/>
      </c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</row>
    <row r="36" spans="1:229" s="92" customFormat="1" ht="13.5" thickBot="1" x14ac:dyDescent="0.25">
      <c r="A36" s="54" t="str">
        <f>IF(ISTEXT(P36),COUNTIF([1]DrawDay1!AX$4:AX$3049,GE36)+COUNTIF([1]DrawDay1!AX$4:AX$3049,GF36)+COUNTIF([1]DrawDay2!AX$4:AX$2962,GE36)+COUNTIF([1]DrawDay2!AX$4:AX$2962,GF36)+COUNTIF([1]DrawDay3!AX$4:AX$2311,GE36)+COUNTIF([1]DrawDay3!AX$4:AX$2311,GF36)+COUNTIF([1]WarCanoe!AF$4:AF3347,GE36),"")</f>
        <v/>
      </c>
      <c r="B36" s="54" t="str">
        <f>IF(ISTEXT(P36),COUNTIF([1]DrawDay1!AV$4:AV$3049,GE36)+COUNTIF([1]DrawDay2!AV$4:AV$2962,GE36)+COUNTIF([1]DrawDay3!AV$4:AV$2311,GE36)+COUNTIF([1]WarCanoe!AG$4:AG3347,GE36),"")</f>
        <v/>
      </c>
      <c r="C36" s="55">
        <f t="shared" si="25"/>
        <v>0</v>
      </c>
      <c r="D36" s="54">
        <f>COUNTIFS($U$7:$GC$7,D$10,$U36:$GC36,"&gt;a")+COUNTIFS($U$7:$GC$7,D$10,$U36:$GC36,"&gt;0")</f>
        <v>0</v>
      </c>
      <c r="E36" s="54">
        <f>COUNTIFS($U$7:$GC$7,E$10,$U36:$GC36,"&gt;a")+COUNTIFS($U$7:$GC$7,E$10,$U36:$GC36,"&gt;0")</f>
        <v>0</v>
      </c>
      <c r="F36" s="54">
        <f>COUNTIFS($U$7:$GC$7,F$10,$U36:$GC36,"&gt;a")+COUNTIFS($U$7:$GC$7,F$10,$U36:$GC36,"&gt;0")</f>
        <v>0</v>
      </c>
      <c r="G36" s="54">
        <f>COUNTIFS($U$7:$GC$7,G$10,$U36:$GC36,"&gt;a")+COUNTIFS($U$7:$GC$7,G$10,$U36:$GC36,"&gt;0")</f>
        <v>0</v>
      </c>
      <c r="H36" s="54">
        <f>COUNTIFS($U$7:$GC$7,H$10,$U36:$GC36,"&gt;a")+COUNTIFS($U$7:$GC$7,H$10,$U36:$GC36,"&gt;0")</f>
        <v>0</v>
      </c>
      <c r="I36" s="54">
        <f>COUNTIFS($U$7:$GC$7,I$10,$U36:$GC36,"&gt;a")+COUNTIFS($U$7:$GC$7,I$10,$U36:$GC36,"&gt;0")</f>
        <v>0</v>
      </c>
      <c r="J36" s="54">
        <f>COUNTIFS($U$7:$GC$7,J$10,$U36:$GC36,"&gt;a")+COUNTIFS($U$7:$GC$7,J$10,$U36:$GC36,"&gt;0")</f>
        <v>0</v>
      </c>
      <c r="K36" s="54">
        <f>COUNTIFS($U$7:$GC$7,K$10,$U36:$GC36,"&gt;a")+COUNTIFS($U$7:$GC$7,K$10,$U36:$GC36,"&gt;0")</f>
        <v>0</v>
      </c>
      <c r="L36" s="54">
        <f>COUNTIFS($U$7:$GC$7,L$10,$U36:$GC36,"&gt;a")+COUNTIFS($U$7:$GC$7,L$10,$U36:$GC36,"&gt;0")</f>
        <v>0</v>
      </c>
      <c r="M36" s="54">
        <f>COUNTIFS($U$7:$GC$7,M$10,$U36:$GC36,"&gt;a")+COUNTIFS($U$7:$GC$7,M$10,$U36:$GC36,"&gt;0")</f>
        <v>0</v>
      </c>
      <c r="N36" s="54">
        <f>COUNTIFS($U$8:$GC$8,"=K",U36:GC36,"&gt;a")+COUNTIFS($U$8:$GC$8,"=K",U36:GC36,"&gt;0")</f>
        <v>0</v>
      </c>
      <c r="O36" s="54">
        <f>COUNTIFS($U$8:$GC$8,"=C",U36:GC36,"&gt;a")+COUNTIFS($U$8:$GC$8,"=C",U36:GC36,"&gt;0")</f>
        <v>0</v>
      </c>
      <c r="P36" s="56"/>
      <c r="Q36" s="86"/>
      <c r="R36" s="99"/>
      <c r="S36" s="100"/>
      <c r="T36" s="10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5"/>
      <c r="AL36" s="65"/>
      <c r="AM36" s="65"/>
      <c r="AN36" s="65"/>
      <c r="AO36" s="65"/>
      <c r="AP36" s="66"/>
      <c r="AQ36" s="66"/>
      <c r="AR36" s="66"/>
      <c r="AS36" s="67"/>
      <c r="AT36" s="68"/>
      <c r="AU36" s="69"/>
      <c r="AV36" s="69"/>
      <c r="AW36" s="69"/>
      <c r="AX36" s="70"/>
      <c r="AY36" s="68"/>
      <c r="AZ36" s="69"/>
      <c r="BA36" s="69"/>
      <c r="BB36" s="69"/>
      <c r="BC36" s="67"/>
      <c r="BD36" s="68"/>
      <c r="BE36" s="69"/>
      <c r="BF36" s="69"/>
      <c r="BG36" s="69"/>
      <c r="BH36" s="70"/>
      <c r="BI36" s="68"/>
      <c r="BJ36" s="69"/>
      <c r="BK36" s="69"/>
      <c r="BL36" s="69"/>
      <c r="BM36" s="70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3" t="str">
        <f t="shared" si="26"/>
        <v/>
      </c>
      <c r="GE36" s="74" t="str">
        <f t="shared" si="27"/>
        <v>**</v>
      </c>
      <c r="GF36" s="74" t="str">
        <f t="shared" si="28"/>
        <v/>
      </c>
      <c r="GG36" s="74" t="str">
        <f t="shared" si="29"/>
        <v/>
      </c>
      <c r="GH36" s="75" t="str">
        <f t="shared" si="30"/>
        <v/>
      </c>
      <c r="GI36" s="74" t="str">
        <f t="shared" si="31"/>
        <v/>
      </c>
      <c r="GJ36" s="75" t="str">
        <f t="shared" si="32"/>
        <v/>
      </c>
      <c r="GK36" s="75" t="str">
        <f t="shared" si="33"/>
        <v/>
      </c>
      <c r="GL36" s="75" t="str">
        <f t="shared" si="34"/>
        <v/>
      </c>
      <c r="GM36" s="13">
        <f>ROW()</f>
        <v>36</v>
      </c>
      <c r="GN36" s="13" t="str">
        <f>IF(LEN(GL36)&gt;0,MAX(GN$11:GN35)+1,"")</f>
        <v/>
      </c>
      <c r="GO36" s="6" t="str">
        <f>IF(N36&gt;0,IF(O36=0,"K","Both"),IF(O36&gt;0,"C",""))</f>
        <v/>
      </c>
      <c r="GP36" s="75" t="str">
        <f>IF(ISTEXT(P36),A36,"")</f>
        <v/>
      </c>
      <c r="GQ36" s="76">
        <f>IF(ISNUMBER(GP36),IF(GP36&gt;8,MAX(GQ$10:GQ35)+1,0),0)</f>
        <v>0</v>
      </c>
      <c r="GR36" s="77" t="str">
        <f>IF(TRIM(P36)&gt;"a",COUNTIF([1]DrawDay1!AW$4:AW$3049,GE36)+COUNTIF([1]DrawDay1!AW$4:AW$3049,GF36)+COUNTIF([1]DrawDay2!AW$4:AW$2962,GE36)+COUNTIF([1]DrawDay2!AW$4:AW$2962,GF36)+COUNTIF([1]DrawDay3!AW$4:AW$2311,GE36)+COUNTIF([1]DrawDay3!AW$4:AW$2311,GF36)+COUNTIF([1]WarCanoe!AE$5:AE$1500,GD36),"")</f>
        <v/>
      </c>
      <c r="GS36" s="76">
        <f>IF(ISNUMBER(GR36),IF(GR36&gt;8,MAX(GS$10:GS35)+1,0),0)</f>
        <v>0</v>
      </c>
      <c r="GT36" s="78" t="str">
        <f t="shared" si="35"/>
        <v>**</v>
      </c>
      <c r="GU36" s="78"/>
      <c r="GV36" s="78" t="str">
        <f>IF(GK36="","",MATCH(GK36,GK$1:GK35,0))</f>
        <v/>
      </c>
      <c r="GW36" s="78" t="str">
        <f t="shared" si="36"/>
        <v/>
      </c>
      <c r="GX36" s="78" t="str">
        <f>IF(ISNUMBER(GW36),P36,"")</f>
        <v/>
      </c>
      <c r="GY36" s="74" t="str">
        <f>IF(ISNUMBER(GW36),INDEX(P$1:P$167,GW36),"")</f>
        <v/>
      </c>
      <c r="GZ36" s="79" t="str">
        <f>IF(ISNUMBER(GW36),MAX(GZ$11:GZ35)+1,"")</f>
        <v/>
      </c>
      <c r="HA36" s="80">
        <f>IF(ISTEXT(P36),IF(FIND(" ",P36&amp;HA$10)=(LEN(P36)+1),ROW(),0),0)</f>
        <v>0</v>
      </c>
      <c r="HB36" s="81">
        <f>IF(IF(LEN(TRIM(P36))=0,0,LEN(TRIM(P36))-LEN(SUBSTITUTE(P36," ",""))+1)&gt;2,ROW(),0)</f>
        <v>0</v>
      </c>
      <c r="HC36" s="81" t="str">
        <f>IF(LEN(R36)&gt;0,VLOOKUP(R36,HC$172:HD$179,2,FALSE),"")</f>
        <v/>
      </c>
      <c r="HD36" s="81" t="str">
        <f>IF(LEN(P36)&gt;0,IF(ISNA(HC36),ROW(),""),"")</f>
        <v/>
      </c>
      <c r="HE36" s="82" t="str">
        <f>IF(LEN(P36)&gt;0,IF(LEN(S36)&gt;0,VLOOKUP(P36,[1]PadTracInfo!G$2:H$999,2,FALSE),""),"")</f>
        <v/>
      </c>
      <c r="HF36" s="82"/>
      <c r="HG36" s="82" t="str">
        <f>IF(HF36="ok","ok",IF(LEN(S36)&gt;0,IF(S36=HE36,"ok","mismatch"),""))</f>
        <v/>
      </c>
      <c r="HH36" s="82" t="str">
        <f>IF(LEN(P36)&gt;0,IF(LEN(HG36)&gt;0,HG36,IF(LEN(S36)=0,VLOOKUP(P36,[1]PadTracInfo!G$2:H$999,2,FALSE),"")),"")</f>
        <v/>
      </c>
      <c r="HI36" s="83" t="str">
        <f>IF(LEN(P36)&gt;0,IF(ISNA(HH36),"Not Registered",IF(HH36="ok","ok",IF(HH36="mismatch","Registration number does not match",IF(ISNUMBER(HH36),"ok","Logic ERROR")))),"")</f>
        <v/>
      </c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</row>
    <row r="37" spans="1:229" s="92" customFormat="1" ht="13.5" thickBot="1" x14ac:dyDescent="0.25">
      <c r="A37" s="54" t="str">
        <f>IF(ISTEXT(P37),COUNTIF([1]DrawDay1!AX$4:AX$3049,GE37)+COUNTIF([1]DrawDay1!AX$4:AX$3049,GF37)+COUNTIF([1]DrawDay2!AX$4:AX$2962,GE37)+COUNTIF([1]DrawDay2!AX$4:AX$2962,GF37)+COUNTIF([1]DrawDay3!AX$4:AX$2311,GE37)+COUNTIF([1]DrawDay3!AX$4:AX$2311,GF37)+COUNTIF([1]WarCanoe!AF$4:AF3348,GE37),"")</f>
        <v/>
      </c>
      <c r="B37" s="54" t="str">
        <f>IF(ISTEXT(P37),COUNTIF([1]DrawDay1!AV$4:AV$3049,GE37)+COUNTIF([1]DrawDay2!AV$4:AV$2962,GE37)+COUNTIF([1]DrawDay3!AV$4:AV$2311,GE37)+COUNTIF([1]WarCanoe!AG$4:AG3348,GE37),"")</f>
        <v/>
      </c>
      <c r="C37" s="55">
        <f t="shared" si="25"/>
        <v>0</v>
      </c>
      <c r="D37" s="54">
        <f>COUNTIFS($U$7:$GC$7,D$10,$U37:$GC37,"&gt;a")+COUNTIFS($U$7:$GC$7,D$10,$U37:$GC37,"&gt;0")</f>
        <v>0</v>
      </c>
      <c r="E37" s="54">
        <f>COUNTIFS($U$7:$GC$7,E$10,$U37:$GC37,"&gt;a")+COUNTIFS($U$7:$GC$7,E$10,$U37:$GC37,"&gt;0")</f>
        <v>0</v>
      </c>
      <c r="F37" s="54">
        <f>COUNTIFS($U$7:$GC$7,F$10,$U37:$GC37,"&gt;a")+COUNTIFS($U$7:$GC$7,F$10,$U37:$GC37,"&gt;0")</f>
        <v>0</v>
      </c>
      <c r="G37" s="54">
        <f>COUNTIFS($U$7:$GC$7,G$10,$U37:$GC37,"&gt;a")+COUNTIFS($U$7:$GC$7,G$10,$U37:$GC37,"&gt;0")</f>
        <v>0</v>
      </c>
      <c r="H37" s="54">
        <f>COUNTIFS($U$7:$GC$7,H$10,$U37:$GC37,"&gt;a")+COUNTIFS($U$7:$GC$7,H$10,$U37:$GC37,"&gt;0")</f>
        <v>0</v>
      </c>
      <c r="I37" s="54">
        <f>COUNTIFS($U$7:$GC$7,I$10,$U37:$GC37,"&gt;a")+COUNTIFS($U$7:$GC$7,I$10,$U37:$GC37,"&gt;0")</f>
        <v>0</v>
      </c>
      <c r="J37" s="54">
        <f>COUNTIFS($U$7:$GC$7,J$10,$U37:$GC37,"&gt;a")+COUNTIFS($U$7:$GC$7,J$10,$U37:$GC37,"&gt;0")</f>
        <v>0</v>
      </c>
      <c r="K37" s="54">
        <f>COUNTIFS($U$7:$GC$7,K$10,$U37:$GC37,"&gt;a")+COUNTIFS($U$7:$GC$7,K$10,$U37:$GC37,"&gt;0")</f>
        <v>0</v>
      </c>
      <c r="L37" s="54">
        <f>COUNTIFS($U$7:$GC$7,L$10,$U37:$GC37,"&gt;a")+COUNTIFS($U$7:$GC$7,L$10,$U37:$GC37,"&gt;0")</f>
        <v>0</v>
      </c>
      <c r="M37" s="54">
        <f>COUNTIFS($U$7:$GC$7,M$10,$U37:$GC37,"&gt;a")+COUNTIFS($U$7:$GC$7,M$10,$U37:$GC37,"&gt;0")</f>
        <v>0</v>
      </c>
      <c r="N37" s="54">
        <f>COUNTIFS($U$8:$GC$8,"=K",U37:GC37,"&gt;a")+COUNTIFS($U$8:$GC$8,"=K",U37:GC37,"&gt;0")</f>
        <v>0</v>
      </c>
      <c r="O37" s="54">
        <f>COUNTIFS($U$8:$GC$8,"=C",U37:GC37,"&gt;a")+COUNTIFS($U$8:$GC$8,"=C",U37:GC37,"&gt;0")</f>
        <v>0</v>
      </c>
      <c r="P37" s="56"/>
      <c r="Q37" s="86"/>
      <c r="R37" s="57"/>
      <c r="S37" s="90"/>
      <c r="T37" s="88"/>
      <c r="U37" s="63"/>
      <c r="V37" s="61"/>
      <c r="W37" s="63"/>
      <c r="X37" s="61"/>
      <c r="Y37" s="63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95"/>
      <c r="AL37" s="95"/>
      <c r="AM37" s="65"/>
      <c r="AN37" s="65"/>
      <c r="AO37" s="95"/>
      <c r="AP37" s="98"/>
      <c r="AQ37" s="98"/>
      <c r="AR37" s="98"/>
      <c r="AS37" s="67"/>
      <c r="AT37" s="68"/>
      <c r="AU37" s="69"/>
      <c r="AV37" s="69"/>
      <c r="AW37" s="69"/>
      <c r="AX37" s="70"/>
      <c r="AY37" s="68"/>
      <c r="AZ37" s="69"/>
      <c r="BA37" s="69"/>
      <c r="BB37" s="69"/>
      <c r="BC37" s="67"/>
      <c r="BD37" s="68"/>
      <c r="BE37" s="69"/>
      <c r="BF37" s="69"/>
      <c r="BG37" s="69"/>
      <c r="BH37" s="70"/>
      <c r="BI37" s="68"/>
      <c r="BJ37" s="69"/>
      <c r="BK37" s="69"/>
      <c r="BL37" s="69"/>
      <c r="BM37" s="70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3" t="str">
        <f t="shared" si="26"/>
        <v/>
      </c>
      <c r="GE37" s="74" t="str">
        <f t="shared" si="27"/>
        <v>**</v>
      </c>
      <c r="GF37" s="74" t="str">
        <f t="shared" si="28"/>
        <v/>
      </c>
      <c r="GG37" s="74" t="str">
        <f t="shared" si="29"/>
        <v/>
      </c>
      <c r="GH37" s="75" t="str">
        <f t="shared" si="30"/>
        <v/>
      </c>
      <c r="GI37" s="74" t="str">
        <f t="shared" si="31"/>
        <v/>
      </c>
      <c r="GJ37" s="75" t="str">
        <f t="shared" si="32"/>
        <v/>
      </c>
      <c r="GK37" s="75" t="str">
        <f t="shared" si="33"/>
        <v/>
      </c>
      <c r="GL37" s="75" t="str">
        <f t="shared" si="34"/>
        <v/>
      </c>
      <c r="GM37" s="13">
        <f>ROW()</f>
        <v>37</v>
      </c>
      <c r="GN37" s="13" t="str">
        <f>IF(LEN(GL37)&gt;0,MAX(GN$11:GN36)+1,"")</f>
        <v/>
      </c>
      <c r="GO37" s="6" t="str">
        <f>IF(N37&gt;0,IF(O37=0,"K","Both"),IF(O37&gt;0,"C",""))</f>
        <v/>
      </c>
      <c r="GP37" s="75" t="str">
        <f>IF(ISTEXT(P37),A37,"")</f>
        <v/>
      </c>
      <c r="GQ37" s="76">
        <f>IF(ISNUMBER(GP37),IF(GP37&gt;8,MAX(GQ$10:GQ36)+1,0),0)</f>
        <v>0</v>
      </c>
      <c r="GR37" s="77" t="str">
        <f>IF(TRIM(P37)&gt;"a",COUNTIF([1]DrawDay1!AW$4:AW$3049,GE37)+COUNTIF([1]DrawDay1!AW$4:AW$3049,GF37)+COUNTIF([1]DrawDay2!AW$4:AW$2962,GE37)+COUNTIF([1]DrawDay2!AW$4:AW$2962,GF37)+COUNTIF([1]DrawDay3!AW$4:AW$2311,GE37)+COUNTIF([1]DrawDay3!AW$4:AW$2311,GF37)+COUNTIF([1]WarCanoe!AE$5:AE$1500,GD37),"")</f>
        <v/>
      </c>
      <c r="GS37" s="76">
        <f>IF(ISNUMBER(GR37),IF(GR37&gt;8,MAX(GS$10:GS36)+1,0),0)</f>
        <v>0</v>
      </c>
      <c r="GT37" s="78" t="str">
        <f t="shared" si="35"/>
        <v>**</v>
      </c>
      <c r="GU37" s="78"/>
      <c r="GV37" s="78" t="str">
        <f>IF(GK37="","",MATCH(GK37,GK$1:GK36,0))</f>
        <v/>
      </c>
      <c r="GW37" s="78" t="str">
        <f t="shared" si="36"/>
        <v/>
      </c>
      <c r="GX37" s="78" t="str">
        <f>IF(ISNUMBER(GW37),P37,"")</f>
        <v/>
      </c>
      <c r="GY37" s="74" t="str">
        <f>IF(ISNUMBER(GW37),INDEX(P$1:P$167,GW37),"")</f>
        <v/>
      </c>
      <c r="GZ37" s="79" t="str">
        <f>IF(ISNUMBER(GW37),MAX(GZ$11:GZ36)+1,"")</f>
        <v/>
      </c>
      <c r="HA37" s="80">
        <f>IF(ISTEXT(P37),IF(FIND(" ",P37&amp;HA$10)=(LEN(P37)+1),ROW(),0),0)</f>
        <v>0</v>
      </c>
      <c r="HB37" s="81">
        <f>IF(IF(LEN(TRIM(P37))=0,0,LEN(TRIM(P37))-LEN(SUBSTITUTE(P37," ",""))+1)&gt;2,ROW(),0)</f>
        <v>0</v>
      </c>
      <c r="HC37" s="81" t="str">
        <f>IF(LEN(R37)&gt;0,VLOOKUP(R37,HC$172:HD$179,2,FALSE),"")</f>
        <v/>
      </c>
      <c r="HD37" s="81" t="str">
        <f>IF(LEN(P37)&gt;0,IF(ISNA(HC37),ROW(),""),"")</f>
        <v/>
      </c>
      <c r="HE37" s="82" t="str">
        <f>IF(LEN(P37)&gt;0,IF(LEN(S37)&gt;0,VLOOKUP(P37,[1]PadTracInfo!G$2:H$999,2,FALSE),""),"")</f>
        <v/>
      </c>
      <c r="HF37" s="82"/>
      <c r="HG37" s="82" t="str">
        <f>IF(HF37="ok","ok",IF(LEN(S37)&gt;0,IF(S37=HE37,"ok","mismatch"),""))</f>
        <v/>
      </c>
      <c r="HH37" s="82" t="str">
        <f>IF(LEN(P37)&gt;0,IF(LEN(HG37)&gt;0,HG37,IF(LEN(S37)=0,VLOOKUP(P37,[1]PadTracInfo!G$2:H$999,2,FALSE),"")),"")</f>
        <v/>
      </c>
      <c r="HI37" s="83" t="str">
        <f>IF(LEN(P37)&gt;0,IF(ISNA(HH37),"Not Registered",IF(HH37="ok","ok",IF(HH37="mismatch","Registration number does not match",IF(ISNUMBER(HH37),"ok","Logic ERROR")))),"")</f>
        <v/>
      </c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</row>
    <row r="38" spans="1:229" s="92" customFormat="1" ht="13.5" thickBot="1" x14ac:dyDescent="0.25">
      <c r="A38" s="54" t="str">
        <f>IF(ISTEXT(P38),COUNTIF([1]DrawDay1!AX$4:AX$3049,GE38)+COUNTIF([1]DrawDay1!AX$4:AX$3049,GF38)+COUNTIF([1]DrawDay2!AX$4:AX$2962,GE38)+COUNTIF([1]DrawDay2!AX$4:AX$2962,GF38)+COUNTIF([1]DrawDay3!AX$4:AX$2311,GE38)+COUNTIF([1]DrawDay3!AX$4:AX$2311,GF38)+COUNTIF([1]WarCanoe!AF$4:AF3349,GE38),"")</f>
        <v/>
      </c>
      <c r="B38" s="54" t="str">
        <f>IF(ISTEXT(P38),COUNTIF([1]DrawDay1!AV$4:AV$3049,GE38)+COUNTIF([1]DrawDay2!AV$4:AV$2962,GE38)+COUNTIF([1]DrawDay3!AV$4:AV$2311,GE38)+COUNTIF([1]WarCanoe!AG$4:AG3349,GE38),"")</f>
        <v/>
      </c>
      <c r="C38" s="55">
        <f t="shared" si="25"/>
        <v>0</v>
      </c>
      <c r="D38" s="54">
        <f>COUNTIFS($U$7:$GC$7,D$10,$U38:$GC38,"&gt;a")+COUNTIFS($U$7:$GC$7,D$10,$U38:$GC38,"&gt;0")</f>
        <v>0</v>
      </c>
      <c r="E38" s="54">
        <f>COUNTIFS($U$7:$GC$7,E$10,$U38:$GC38,"&gt;a")+COUNTIFS($U$7:$GC$7,E$10,$U38:$GC38,"&gt;0")</f>
        <v>0</v>
      </c>
      <c r="F38" s="54">
        <f>COUNTIFS($U$7:$GC$7,F$10,$U38:$GC38,"&gt;a")+COUNTIFS($U$7:$GC$7,F$10,$U38:$GC38,"&gt;0")</f>
        <v>0</v>
      </c>
      <c r="G38" s="54">
        <f>COUNTIFS($U$7:$GC$7,G$10,$U38:$GC38,"&gt;a")+COUNTIFS($U$7:$GC$7,G$10,$U38:$GC38,"&gt;0")</f>
        <v>0</v>
      </c>
      <c r="H38" s="54">
        <f>COUNTIFS($U$7:$GC$7,H$10,$U38:$GC38,"&gt;a")+COUNTIFS($U$7:$GC$7,H$10,$U38:$GC38,"&gt;0")</f>
        <v>0</v>
      </c>
      <c r="I38" s="54">
        <f>COUNTIFS($U$7:$GC$7,I$10,$U38:$GC38,"&gt;a")+COUNTIFS($U$7:$GC$7,I$10,$U38:$GC38,"&gt;0")</f>
        <v>0</v>
      </c>
      <c r="J38" s="54">
        <f>COUNTIFS($U$7:$GC$7,J$10,$U38:$GC38,"&gt;a")+COUNTIFS($U$7:$GC$7,J$10,$U38:$GC38,"&gt;0")</f>
        <v>0</v>
      </c>
      <c r="K38" s="54">
        <f>COUNTIFS($U$7:$GC$7,K$10,$U38:$GC38,"&gt;a")+COUNTIFS($U$7:$GC$7,K$10,$U38:$GC38,"&gt;0")</f>
        <v>0</v>
      </c>
      <c r="L38" s="54">
        <f>COUNTIFS($U$7:$GC$7,L$10,$U38:$GC38,"&gt;a")+COUNTIFS($U$7:$GC$7,L$10,$U38:$GC38,"&gt;0")</f>
        <v>0</v>
      </c>
      <c r="M38" s="54">
        <f>COUNTIFS($U$7:$GC$7,M$10,$U38:$GC38,"&gt;a")+COUNTIFS($U$7:$GC$7,M$10,$U38:$GC38,"&gt;0")</f>
        <v>0</v>
      </c>
      <c r="N38" s="54">
        <f>COUNTIFS($U$8:$GC$8,"=K",U38:GC38,"&gt;a")+COUNTIFS($U$8:$GC$8,"=K",U38:GC38,"&gt;0")</f>
        <v>0</v>
      </c>
      <c r="O38" s="54">
        <f>COUNTIFS($U$8:$GC$8,"=C",U38:GC38,"&gt;a")+COUNTIFS($U$8:$GC$8,"=C",U38:GC38,"&gt;0")</f>
        <v>0</v>
      </c>
      <c r="P38" s="56"/>
      <c r="Q38" s="86"/>
      <c r="R38" s="57"/>
      <c r="S38" s="90"/>
      <c r="T38" s="88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5"/>
      <c r="AL38" s="65"/>
      <c r="AM38" s="65"/>
      <c r="AN38" s="65"/>
      <c r="AO38" s="65"/>
      <c r="AP38" s="65"/>
      <c r="AQ38" s="65"/>
      <c r="AR38" s="65"/>
      <c r="AS38" s="67"/>
      <c r="AT38" s="68"/>
      <c r="AU38" s="69"/>
      <c r="AV38" s="69"/>
      <c r="AW38" s="69"/>
      <c r="AX38" s="70"/>
      <c r="AY38" s="68"/>
      <c r="AZ38" s="69"/>
      <c r="BA38" s="69"/>
      <c r="BB38" s="69"/>
      <c r="BC38" s="67"/>
      <c r="BD38" s="68"/>
      <c r="BE38" s="69"/>
      <c r="BF38" s="69"/>
      <c r="BG38" s="69"/>
      <c r="BH38" s="70"/>
      <c r="BI38" s="68"/>
      <c r="BJ38" s="69"/>
      <c r="BK38" s="69"/>
      <c r="BL38" s="69"/>
      <c r="BM38" s="70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65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3" t="str">
        <f t="shared" si="26"/>
        <v/>
      </c>
      <c r="GE38" s="74" t="str">
        <f t="shared" si="27"/>
        <v>**</v>
      </c>
      <c r="GF38" s="74" t="str">
        <f t="shared" si="28"/>
        <v/>
      </c>
      <c r="GG38" s="74" t="str">
        <f t="shared" si="29"/>
        <v/>
      </c>
      <c r="GH38" s="75" t="str">
        <f t="shared" si="30"/>
        <v/>
      </c>
      <c r="GI38" s="74" t="str">
        <f t="shared" si="31"/>
        <v/>
      </c>
      <c r="GJ38" s="75" t="str">
        <f t="shared" si="32"/>
        <v/>
      </c>
      <c r="GK38" s="75" t="str">
        <f t="shared" si="33"/>
        <v/>
      </c>
      <c r="GL38" s="75" t="str">
        <f t="shared" si="34"/>
        <v/>
      </c>
      <c r="GM38" s="13">
        <f>ROW()</f>
        <v>38</v>
      </c>
      <c r="GN38" s="13" t="str">
        <f>IF(LEN(GL38)&gt;0,MAX(GN$11:GN37)+1,"")</f>
        <v/>
      </c>
      <c r="GO38" s="6" t="str">
        <f>IF(N38&gt;0,IF(O38=0,"K","Both"),IF(O38&gt;0,"C",""))</f>
        <v/>
      </c>
      <c r="GP38" s="75" t="str">
        <f>IF(ISTEXT(P38),A38,"")</f>
        <v/>
      </c>
      <c r="GQ38" s="76">
        <f>IF(ISNUMBER(GP38),IF(GP38&gt;8,MAX(GQ$10:GQ37)+1,0),0)</f>
        <v>0</v>
      </c>
      <c r="GR38" s="77" t="str">
        <f>IF(TRIM(P38)&gt;"a",COUNTIF([1]DrawDay1!AW$4:AW$3049,GE38)+COUNTIF([1]DrawDay1!AW$4:AW$3049,GF38)+COUNTIF([1]DrawDay2!AW$4:AW$2962,GE38)+COUNTIF([1]DrawDay2!AW$4:AW$2962,GF38)+COUNTIF([1]DrawDay3!AW$4:AW$2311,GE38)+COUNTIF([1]DrawDay3!AW$4:AW$2311,GF38)+COUNTIF([1]WarCanoe!AE$5:AE$1500,GD38),"")</f>
        <v/>
      </c>
      <c r="GS38" s="76">
        <f>IF(ISNUMBER(GR38),IF(GR38&gt;8,MAX(GS$10:GS37)+1,0),0)</f>
        <v>0</v>
      </c>
      <c r="GT38" s="78" t="str">
        <f t="shared" si="35"/>
        <v>**</v>
      </c>
      <c r="GU38" s="78"/>
      <c r="GV38" s="78" t="str">
        <f>IF(GK38="","",MATCH(GK38,GK$1:GK37,0))</f>
        <v/>
      </c>
      <c r="GW38" s="78" t="str">
        <f t="shared" si="36"/>
        <v/>
      </c>
      <c r="GX38" s="78" t="str">
        <f>IF(ISNUMBER(GW38),P38,"")</f>
        <v/>
      </c>
      <c r="GY38" s="74" t="str">
        <f>IF(ISNUMBER(GW38),INDEX(P$1:P$167,GW38),"")</f>
        <v/>
      </c>
      <c r="GZ38" s="79" t="str">
        <f>IF(ISNUMBER(GW38),MAX(GZ$11:GZ37)+1,"")</f>
        <v/>
      </c>
      <c r="HA38" s="80">
        <f>IF(ISTEXT(P38),IF(FIND(" ",P38&amp;HA$10)=(LEN(P38)+1),ROW(),0),0)</f>
        <v>0</v>
      </c>
      <c r="HB38" s="81">
        <f>IF(IF(LEN(TRIM(P38))=0,0,LEN(TRIM(P38))-LEN(SUBSTITUTE(P38," ",""))+1)&gt;2,ROW(),0)</f>
        <v>0</v>
      </c>
      <c r="HC38" s="81" t="str">
        <f>IF(LEN(R38)&gt;0,VLOOKUP(R38,HC$172:HD$179,2,FALSE),"")</f>
        <v/>
      </c>
      <c r="HD38" s="81" t="str">
        <f>IF(LEN(P38)&gt;0,IF(ISNA(HC38),ROW(),""),"")</f>
        <v/>
      </c>
      <c r="HE38" s="82" t="str">
        <f>IF(LEN(P38)&gt;0,IF(LEN(S38)&gt;0,VLOOKUP(P38,[1]PadTracInfo!G$2:H$999,2,FALSE),""),"")</f>
        <v/>
      </c>
      <c r="HF38" s="82"/>
      <c r="HG38" s="82" t="str">
        <f>IF(HF38="ok","ok",IF(LEN(S38)&gt;0,IF(S38=HE38,"ok","mismatch"),""))</f>
        <v/>
      </c>
      <c r="HH38" s="82" t="str">
        <f>IF(LEN(P38)&gt;0,IF(LEN(HG38)&gt;0,HG38,IF(LEN(S38)=0,VLOOKUP(P38,[1]PadTracInfo!G$2:H$999,2,FALSE),"")),"")</f>
        <v/>
      </c>
      <c r="HI38" s="83" t="str">
        <f>IF(LEN(P38)&gt;0,IF(ISNA(HH38),"Not Registered",IF(HH38="ok","ok",IF(HH38="mismatch","Registration number does not match",IF(ISNUMBER(HH38),"ok","Logic ERROR")))),"")</f>
        <v/>
      </c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</row>
    <row r="39" spans="1:229" s="92" customFormat="1" ht="13.5" thickBot="1" x14ac:dyDescent="0.25">
      <c r="A39" s="54" t="str">
        <f>IF(ISTEXT(P39),COUNTIF([1]DrawDay1!AX$4:AX$3049,GE39)+COUNTIF([1]DrawDay1!AX$4:AX$3049,GF39)+COUNTIF([1]DrawDay2!AX$4:AX$2962,GE39)+COUNTIF([1]DrawDay2!AX$4:AX$2962,GF39)+COUNTIF([1]DrawDay3!AX$4:AX$2311,GE39)+COUNTIF([1]DrawDay3!AX$4:AX$2311,GF39)+COUNTIF([1]WarCanoe!AF$4:AF3350,GE39),"")</f>
        <v/>
      </c>
      <c r="B39" s="54" t="str">
        <f>IF(ISTEXT(P39),COUNTIF([1]DrawDay1!AV$4:AV$3049,GE39)+COUNTIF([1]DrawDay2!AV$4:AV$2962,GE39)+COUNTIF([1]DrawDay3!AV$4:AV$2311,GE39)+COUNTIF([1]WarCanoe!AG$4:AG3350,GE39),"")</f>
        <v/>
      </c>
      <c r="C39" s="55">
        <f t="shared" si="25"/>
        <v>0</v>
      </c>
      <c r="D39" s="54">
        <f>COUNTIFS($U$7:$GC$7,D$10,$U39:$GC39,"&gt;a")+COUNTIFS($U$7:$GC$7,D$10,$U39:$GC39,"&gt;0")</f>
        <v>0</v>
      </c>
      <c r="E39" s="54">
        <f>COUNTIFS($U$7:$GC$7,E$10,$U39:$GC39,"&gt;a")+COUNTIFS($U$7:$GC$7,E$10,$U39:$GC39,"&gt;0")</f>
        <v>0</v>
      </c>
      <c r="F39" s="54">
        <f>COUNTIFS($U$7:$GC$7,F$10,$U39:$GC39,"&gt;a")+COUNTIFS($U$7:$GC$7,F$10,$U39:$GC39,"&gt;0")</f>
        <v>0</v>
      </c>
      <c r="G39" s="54">
        <f>COUNTIFS($U$7:$GC$7,G$10,$U39:$GC39,"&gt;a")+COUNTIFS($U$7:$GC$7,G$10,$U39:$GC39,"&gt;0")</f>
        <v>0</v>
      </c>
      <c r="H39" s="54">
        <f>COUNTIFS($U$7:$GC$7,H$10,$U39:$GC39,"&gt;a")+COUNTIFS($U$7:$GC$7,H$10,$U39:$GC39,"&gt;0")</f>
        <v>0</v>
      </c>
      <c r="I39" s="54">
        <f>COUNTIFS($U$7:$GC$7,I$10,$U39:$GC39,"&gt;a")+COUNTIFS($U$7:$GC$7,I$10,$U39:$GC39,"&gt;0")</f>
        <v>0</v>
      </c>
      <c r="J39" s="54">
        <f>COUNTIFS($U$7:$GC$7,J$10,$U39:$GC39,"&gt;a")+COUNTIFS($U$7:$GC$7,J$10,$U39:$GC39,"&gt;0")</f>
        <v>0</v>
      </c>
      <c r="K39" s="54">
        <f>COUNTIFS($U$7:$GC$7,K$10,$U39:$GC39,"&gt;a")+COUNTIFS($U$7:$GC$7,K$10,$U39:$GC39,"&gt;0")</f>
        <v>0</v>
      </c>
      <c r="L39" s="54">
        <f>COUNTIFS($U$7:$GC$7,L$10,$U39:$GC39,"&gt;a")+COUNTIFS($U$7:$GC$7,L$10,$U39:$GC39,"&gt;0")</f>
        <v>0</v>
      </c>
      <c r="M39" s="54">
        <f>COUNTIFS($U$7:$GC$7,M$10,$U39:$GC39,"&gt;a")+COUNTIFS($U$7:$GC$7,M$10,$U39:$GC39,"&gt;0")</f>
        <v>0</v>
      </c>
      <c r="N39" s="54">
        <f>COUNTIFS($U$8:$GC$8,"=K",U39:GC39,"&gt;a")+COUNTIFS($U$8:$GC$8,"=K",U39:GC39,"&gt;0")</f>
        <v>0</v>
      </c>
      <c r="O39" s="54">
        <f>COUNTIFS($U$8:$GC$8,"=C",U39:GC39,"&gt;a")+COUNTIFS($U$8:$GC$8,"=C",U39:GC39,"&gt;0")</f>
        <v>0</v>
      </c>
      <c r="P39" s="56"/>
      <c r="Q39" s="86"/>
      <c r="R39" s="57"/>
      <c r="S39" s="90"/>
      <c r="T39" s="88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5"/>
      <c r="AL39" s="65"/>
      <c r="AM39" s="65"/>
      <c r="AN39" s="65"/>
      <c r="AO39" s="65"/>
      <c r="AP39" s="65"/>
      <c r="AQ39" s="65"/>
      <c r="AR39" s="65"/>
      <c r="AS39" s="67"/>
      <c r="AT39" s="68"/>
      <c r="AU39" s="69"/>
      <c r="AV39" s="69"/>
      <c r="AW39" s="69"/>
      <c r="AX39" s="70"/>
      <c r="AY39" s="68"/>
      <c r="AZ39" s="69"/>
      <c r="BA39" s="69"/>
      <c r="BB39" s="69"/>
      <c r="BC39" s="67"/>
      <c r="BD39" s="68"/>
      <c r="BE39" s="69"/>
      <c r="BF39" s="69"/>
      <c r="BG39" s="69"/>
      <c r="BH39" s="70"/>
      <c r="BI39" s="68"/>
      <c r="BJ39" s="69"/>
      <c r="BK39" s="69"/>
      <c r="BL39" s="69"/>
      <c r="BM39" s="70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65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3" t="str">
        <f t="shared" si="26"/>
        <v/>
      </c>
      <c r="GE39" s="74" t="str">
        <f t="shared" si="27"/>
        <v>**</v>
      </c>
      <c r="GF39" s="74" t="str">
        <f t="shared" si="28"/>
        <v/>
      </c>
      <c r="GG39" s="74" t="str">
        <f t="shared" si="29"/>
        <v/>
      </c>
      <c r="GH39" s="75" t="str">
        <f t="shared" si="30"/>
        <v/>
      </c>
      <c r="GI39" s="74" t="str">
        <f t="shared" si="31"/>
        <v/>
      </c>
      <c r="GJ39" s="75" t="str">
        <f t="shared" si="32"/>
        <v/>
      </c>
      <c r="GK39" s="75" t="str">
        <f t="shared" si="33"/>
        <v/>
      </c>
      <c r="GL39" s="75" t="str">
        <f t="shared" si="34"/>
        <v/>
      </c>
      <c r="GM39" s="13">
        <f>ROW()</f>
        <v>39</v>
      </c>
      <c r="GN39" s="13" t="str">
        <f>IF(LEN(GL39)&gt;0,MAX(GN$11:GN38)+1,"")</f>
        <v/>
      </c>
      <c r="GO39" s="6" t="str">
        <f>IF(N39&gt;0,IF(O39=0,"K","Both"),IF(O39&gt;0,"C",""))</f>
        <v/>
      </c>
      <c r="GP39" s="75" t="str">
        <f>IF(ISTEXT(P39),A39,"")</f>
        <v/>
      </c>
      <c r="GQ39" s="76">
        <f>IF(ISNUMBER(GP39),IF(GP39&gt;8,MAX(GQ$10:GQ38)+1,0),0)</f>
        <v>0</v>
      </c>
      <c r="GR39" s="77" t="str">
        <f>IF(TRIM(P39)&gt;"a",COUNTIF([1]DrawDay1!AW$4:AW$3049,GE39)+COUNTIF([1]DrawDay1!AW$4:AW$3049,GF39)+COUNTIF([1]DrawDay2!AW$4:AW$2962,GE39)+COUNTIF([1]DrawDay2!AW$4:AW$2962,GF39)+COUNTIF([1]DrawDay3!AW$4:AW$2311,GE39)+COUNTIF([1]DrawDay3!AW$4:AW$2311,GF39)+COUNTIF([1]WarCanoe!AE$5:AE$1500,GD39),"")</f>
        <v/>
      </c>
      <c r="GS39" s="76">
        <f>IF(ISNUMBER(GR39),IF(GR39&gt;8,MAX(GS$10:GS38)+1,0),0)</f>
        <v>0</v>
      </c>
      <c r="GT39" s="78" t="str">
        <f t="shared" si="35"/>
        <v>**</v>
      </c>
      <c r="GU39" s="78"/>
      <c r="GV39" s="78" t="str">
        <f>IF(GK39="","",MATCH(GK39,GK$1:GK38,0))</f>
        <v/>
      </c>
      <c r="GW39" s="78" t="str">
        <f t="shared" si="36"/>
        <v/>
      </c>
      <c r="GX39" s="78" t="str">
        <f>IF(ISNUMBER(GW39),P39,"")</f>
        <v/>
      </c>
      <c r="GY39" s="74" t="str">
        <f>IF(ISNUMBER(GW39),INDEX(P$1:P$167,GW39),"")</f>
        <v/>
      </c>
      <c r="GZ39" s="79" t="str">
        <f>IF(ISNUMBER(GW39),MAX(GZ$11:GZ38)+1,"")</f>
        <v/>
      </c>
      <c r="HA39" s="80">
        <f>IF(ISTEXT(P39),IF(FIND(" ",P39&amp;HA$10)=(LEN(P39)+1),ROW(),0),0)</f>
        <v>0</v>
      </c>
      <c r="HB39" s="81">
        <f>IF(IF(LEN(TRIM(P39))=0,0,LEN(TRIM(P39))-LEN(SUBSTITUTE(P39," ",""))+1)&gt;2,ROW(),0)</f>
        <v>0</v>
      </c>
      <c r="HC39" s="81" t="str">
        <f>IF(LEN(R39)&gt;0,VLOOKUP(R39,HC$172:HD$179,2,FALSE),"")</f>
        <v/>
      </c>
      <c r="HD39" s="81" t="str">
        <f>IF(LEN(P39)&gt;0,IF(ISNA(HC39),ROW(),""),"")</f>
        <v/>
      </c>
      <c r="HE39" s="82" t="str">
        <f>IF(LEN(P39)&gt;0,IF(LEN(S39)&gt;0,VLOOKUP(P39,[1]PadTracInfo!G$2:H$999,2,FALSE),""),"")</f>
        <v/>
      </c>
      <c r="HF39" s="82"/>
      <c r="HG39" s="82" t="str">
        <f>IF(HF39="ok","ok",IF(LEN(S39)&gt;0,IF(S39=HE39,"ok","mismatch"),""))</f>
        <v/>
      </c>
      <c r="HH39" s="82" t="str">
        <f>IF(LEN(P39)&gt;0,IF(LEN(HG39)&gt;0,HG39,IF(LEN(S39)=0,VLOOKUP(P39,[1]PadTracInfo!G$2:H$999,2,FALSE),"")),"")</f>
        <v/>
      </c>
      <c r="HI39" s="83" t="str">
        <f>IF(LEN(P39)&gt;0,IF(ISNA(HH39),"Not Registered",IF(HH39="ok","ok",IF(HH39="mismatch","Registration number does not match",IF(ISNUMBER(HH39),"ok","Logic ERROR")))),"")</f>
        <v/>
      </c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</row>
    <row r="40" spans="1:229" s="92" customFormat="1" ht="13.5" thickBot="1" x14ac:dyDescent="0.25">
      <c r="A40" s="54" t="str">
        <f>IF(ISTEXT(P40),COUNTIF([1]DrawDay1!AX$4:AX$3049,GE40)+COUNTIF([1]DrawDay1!AX$4:AX$3049,GF40)+COUNTIF([1]DrawDay2!AX$4:AX$2962,GE40)+COUNTIF([1]DrawDay2!AX$4:AX$2962,GF40)+COUNTIF([1]DrawDay3!AX$4:AX$2311,GE40)+COUNTIF([1]DrawDay3!AX$4:AX$2311,GF40)+COUNTIF([1]WarCanoe!AF$4:AF3351,GE40),"")</f>
        <v/>
      </c>
      <c r="B40" s="54" t="str">
        <f>IF(ISTEXT(P40),COUNTIF([1]DrawDay1!AV$4:AV$3049,GE40)+COUNTIF([1]DrawDay2!AV$4:AV$2962,GE40)+COUNTIF([1]DrawDay3!AV$4:AV$2311,GE40)+COUNTIF([1]WarCanoe!AG$4:AG3351,GE40),"")</f>
        <v/>
      </c>
      <c r="C40" s="55">
        <f t="shared" si="25"/>
        <v>0</v>
      </c>
      <c r="D40" s="54">
        <f>COUNTIFS($U$7:$GC$7,D$10,$U40:$GC40,"&gt;a")+COUNTIFS($U$7:$GC$7,D$10,$U40:$GC40,"&gt;0")</f>
        <v>0</v>
      </c>
      <c r="E40" s="54">
        <f>COUNTIFS($U$7:$GC$7,E$10,$U40:$GC40,"&gt;a")+COUNTIFS($U$7:$GC$7,E$10,$U40:$GC40,"&gt;0")</f>
        <v>0</v>
      </c>
      <c r="F40" s="54">
        <f>COUNTIFS($U$7:$GC$7,F$10,$U40:$GC40,"&gt;a")+COUNTIFS($U$7:$GC$7,F$10,$U40:$GC40,"&gt;0")</f>
        <v>0</v>
      </c>
      <c r="G40" s="54">
        <f>COUNTIFS($U$7:$GC$7,G$10,$U40:$GC40,"&gt;a")+COUNTIFS($U$7:$GC$7,G$10,$U40:$GC40,"&gt;0")</f>
        <v>0</v>
      </c>
      <c r="H40" s="54">
        <f>COUNTIFS($U$7:$GC$7,H$10,$U40:$GC40,"&gt;a")+COUNTIFS($U$7:$GC$7,H$10,$U40:$GC40,"&gt;0")</f>
        <v>0</v>
      </c>
      <c r="I40" s="54">
        <f>COUNTIFS($U$7:$GC$7,I$10,$U40:$GC40,"&gt;a")+COUNTIFS($U$7:$GC$7,I$10,$U40:$GC40,"&gt;0")</f>
        <v>0</v>
      </c>
      <c r="J40" s="54">
        <f>COUNTIFS($U$7:$GC$7,J$10,$U40:$GC40,"&gt;a")+COUNTIFS($U$7:$GC$7,J$10,$U40:$GC40,"&gt;0")</f>
        <v>0</v>
      </c>
      <c r="K40" s="54">
        <f>COUNTIFS($U$7:$GC$7,K$10,$U40:$GC40,"&gt;a")+COUNTIFS($U$7:$GC$7,K$10,$U40:$GC40,"&gt;0")</f>
        <v>0</v>
      </c>
      <c r="L40" s="54">
        <f>COUNTIFS($U$7:$GC$7,L$10,$U40:$GC40,"&gt;a")+COUNTIFS($U$7:$GC$7,L$10,$U40:$GC40,"&gt;0")</f>
        <v>0</v>
      </c>
      <c r="M40" s="54">
        <f>COUNTIFS($U$7:$GC$7,M$10,$U40:$GC40,"&gt;a")+COUNTIFS($U$7:$GC$7,M$10,$U40:$GC40,"&gt;0")</f>
        <v>0</v>
      </c>
      <c r="N40" s="54">
        <f>COUNTIFS($U$8:$GC$8,"=K",U40:GC40,"&gt;a")+COUNTIFS($U$8:$GC$8,"=K",U40:GC40,"&gt;0")</f>
        <v>0</v>
      </c>
      <c r="O40" s="54">
        <f>COUNTIFS($U$8:$GC$8,"=C",U40:GC40,"&gt;a")+COUNTIFS($U$8:$GC$8,"=C",U40:GC40,"&gt;0")</f>
        <v>0</v>
      </c>
      <c r="P40" s="56"/>
      <c r="Q40" s="86"/>
      <c r="R40" s="57"/>
      <c r="S40" s="90"/>
      <c r="T40" s="88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5"/>
      <c r="AL40" s="65"/>
      <c r="AM40" s="65"/>
      <c r="AN40" s="65"/>
      <c r="AO40" s="65"/>
      <c r="AP40" s="65"/>
      <c r="AQ40" s="65"/>
      <c r="AR40" s="65"/>
      <c r="AS40" s="67"/>
      <c r="AT40" s="68"/>
      <c r="AU40" s="69"/>
      <c r="AV40" s="69"/>
      <c r="AW40" s="69"/>
      <c r="AX40" s="70"/>
      <c r="AY40" s="68"/>
      <c r="AZ40" s="69"/>
      <c r="BA40" s="69"/>
      <c r="BB40" s="69"/>
      <c r="BC40" s="67"/>
      <c r="BD40" s="68"/>
      <c r="BE40" s="69"/>
      <c r="BF40" s="69"/>
      <c r="BG40" s="69"/>
      <c r="BH40" s="70"/>
      <c r="BI40" s="68"/>
      <c r="BJ40" s="69"/>
      <c r="BK40" s="69"/>
      <c r="BL40" s="69"/>
      <c r="BM40" s="70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3" t="str">
        <f t="shared" si="26"/>
        <v/>
      </c>
      <c r="GE40" s="74" t="str">
        <f t="shared" si="27"/>
        <v>**</v>
      </c>
      <c r="GF40" s="74" t="str">
        <f t="shared" si="28"/>
        <v/>
      </c>
      <c r="GG40" s="74" t="str">
        <f t="shared" si="29"/>
        <v/>
      </c>
      <c r="GH40" s="75" t="str">
        <f t="shared" si="30"/>
        <v/>
      </c>
      <c r="GI40" s="74" t="str">
        <f t="shared" si="31"/>
        <v/>
      </c>
      <c r="GJ40" s="75" t="str">
        <f t="shared" si="32"/>
        <v/>
      </c>
      <c r="GK40" s="75" t="str">
        <f t="shared" si="33"/>
        <v/>
      </c>
      <c r="GL40" s="75" t="str">
        <f t="shared" si="34"/>
        <v/>
      </c>
      <c r="GM40" s="13">
        <f>ROW()</f>
        <v>40</v>
      </c>
      <c r="GN40" s="13" t="str">
        <f>IF(LEN(GL40)&gt;0,MAX(GN$11:GN39)+1,"")</f>
        <v/>
      </c>
      <c r="GO40" s="6" t="str">
        <f>IF(N40&gt;0,IF(O40=0,"K","Both"),IF(O40&gt;0,"C",""))</f>
        <v/>
      </c>
      <c r="GP40" s="75" t="str">
        <f>IF(ISTEXT(P40),A40,"")</f>
        <v/>
      </c>
      <c r="GQ40" s="76">
        <f>IF(ISNUMBER(GP40),IF(GP40&gt;8,MAX(GQ$10:GQ39)+1,0),0)</f>
        <v>0</v>
      </c>
      <c r="GR40" s="77" t="str">
        <f>IF(TRIM(P40)&gt;"a",COUNTIF([1]DrawDay1!AW$4:AW$3049,GE40)+COUNTIF([1]DrawDay1!AW$4:AW$3049,GF40)+COUNTIF([1]DrawDay2!AW$4:AW$2962,GE40)+COUNTIF([1]DrawDay2!AW$4:AW$2962,GF40)+COUNTIF([1]DrawDay3!AW$4:AW$2311,GE40)+COUNTIF([1]DrawDay3!AW$4:AW$2311,GF40)+COUNTIF([1]WarCanoe!AE$5:AE$1500,GD40),"")</f>
        <v/>
      </c>
      <c r="GS40" s="76">
        <f>IF(ISNUMBER(GR40),IF(GR40&gt;8,MAX(GS$10:GS39)+1,0),0)</f>
        <v>0</v>
      </c>
      <c r="GT40" s="78" t="str">
        <f t="shared" si="35"/>
        <v>**</v>
      </c>
      <c r="GU40" s="78"/>
      <c r="GV40" s="78" t="str">
        <f>IF(GK40="","",MATCH(GK40,GK$1:GK39,0))</f>
        <v/>
      </c>
      <c r="GW40" s="78" t="str">
        <f t="shared" si="36"/>
        <v/>
      </c>
      <c r="GX40" s="78" t="str">
        <f>IF(ISNUMBER(GW40),P40,"")</f>
        <v/>
      </c>
      <c r="GY40" s="74" t="str">
        <f>IF(ISNUMBER(GW40),INDEX(P$1:P$167,GW40),"")</f>
        <v/>
      </c>
      <c r="GZ40" s="79" t="str">
        <f>IF(ISNUMBER(GW40),MAX(GZ$11:GZ39)+1,"")</f>
        <v/>
      </c>
      <c r="HA40" s="80">
        <f>IF(ISTEXT(P40),IF(FIND(" ",P40&amp;HA$10)=(LEN(P40)+1),ROW(),0),0)</f>
        <v>0</v>
      </c>
      <c r="HB40" s="81">
        <f>IF(IF(LEN(TRIM(P40))=0,0,LEN(TRIM(P40))-LEN(SUBSTITUTE(P40," ",""))+1)&gt;2,ROW(),0)</f>
        <v>0</v>
      </c>
      <c r="HC40" s="81" t="str">
        <f>IF(LEN(R40)&gt;0,VLOOKUP(R40,HC$172:HD$179,2,FALSE),"")</f>
        <v/>
      </c>
      <c r="HD40" s="81" t="str">
        <f>IF(LEN(P40)&gt;0,IF(ISNA(HC40),ROW(),""),"")</f>
        <v/>
      </c>
      <c r="HE40" s="82" t="str">
        <f>IF(LEN(P40)&gt;0,IF(LEN(S40)&gt;0,VLOOKUP(P40,[1]PadTracInfo!G$2:H$999,2,FALSE),""),"")</f>
        <v/>
      </c>
      <c r="HF40" s="82"/>
      <c r="HG40" s="82" t="str">
        <f>IF(HF40="ok","ok",IF(LEN(S40)&gt;0,IF(S40=HE40,"ok","mismatch"),""))</f>
        <v/>
      </c>
      <c r="HH40" s="82" t="str">
        <f>IF(LEN(P40)&gt;0,IF(LEN(HG40)&gt;0,HG40,IF(LEN(S40)=0,VLOOKUP(P40,[1]PadTracInfo!G$2:H$999,2,FALSE),"")),"")</f>
        <v/>
      </c>
      <c r="HI40" s="83" t="str">
        <f>IF(LEN(P40)&gt;0,IF(ISNA(HH40),"Not Registered",IF(HH40="ok","ok",IF(HH40="mismatch","Registration number does not match",IF(ISNUMBER(HH40),"ok","Logic ERROR")))),"")</f>
        <v/>
      </c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</row>
    <row r="41" spans="1:229" s="92" customFormat="1" ht="13.5" thickBot="1" x14ac:dyDescent="0.25">
      <c r="A41" s="54" t="str">
        <f>IF(ISTEXT(P41),COUNTIF([1]DrawDay1!AX$4:AX$3049,GE41)+COUNTIF([1]DrawDay1!AX$4:AX$3049,GF41)+COUNTIF([1]DrawDay2!AX$4:AX$2962,GE41)+COUNTIF([1]DrawDay2!AX$4:AX$2962,GF41)+COUNTIF([1]DrawDay3!AX$4:AX$2311,GE41)+COUNTIF([1]DrawDay3!AX$4:AX$2311,GF41)+COUNTIF([1]WarCanoe!AF$4:AF3352,GE41),"")</f>
        <v/>
      </c>
      <c r="B41" s="54" t="str">
        <f>IF(ISTEXT(P41),COUNTIF([1]DrawDay1!AV$4:AV$3049,GE41)+COUNTIF([1]DrawDay2!AV$4:AV$2962,GE41)+COUNTIF([1]DrawDay3!AV$4:AV$2311,GE41)+COUNTIF([1]WarCanoe!AG$4:AG3352,GE41),"")</f>
        <v/>
      </c>
      <c r="C41" s="55">
        <f t="shared" si="25"/>
        <v>0</v>
      </c>
      <c r="D41" s="54">
        <f>COUNTIFS($U$7:$GC$7,D$10,$U41:$GC41,"&gt;a")+COUNTIFS($U$7:$GC$7,D$10,$U41:$GC41,"&gt;0")</f>
        <v>0</v>
      </c>
      <c r="E41" s="54">
        <f>COUNTIFS($U$7:$GC$7,E$10,$U41:$GC41,"&gt;a")+COUNTIFS($U$7:$GC$7,E$10,$U41:$GC41,"&gt;0")</f>
        <v>0</v>
      </c>
      <c r="F41" s="54">
        <f>COUNTIFS($U$7:$GC$7,F$10,$U41:$GC41,"&gt;a")+COUNTIFS($U$7:$GC$7,F$10,$U41:$GC41,"&gt;0")</f>
        <v>0</v>
      </c>
      <c r="G41" s="54">
        <f>COUNTIFS($U$7:$GC$7,G$10,$U41:$GC41,"&gt;a")+COUNTIFS($U$7:$GC$7,G$10,$U41:$GC41,"&gt;0")</f>
        <v>0</v>
      </c>
      <c r="H41" s="54">
        <f>COUNTIFS($U$7:$GC$7,H$10,$U41:$GC41,"&gt;a")+COUNTIFS($U$7:$GC$7,H$10,$U41:$GC41,"&gt;0")</f>
        <v>0</v>
      </c>
      <c r="I41" s="54">
        <f>COUNTIFS($U$7:$GC$7,I$10,$U41:$GC41,"&gt;a")+COUNTIFS($U$7:$GC$7,I$10,$U41:$GC41,"&gt;0")</f>
        <v>0</v>
      </c>
      <c r="J41" s="54">
        <f>COUNTIFS($U$7:$GC$7,J$10,$U41:$GC41,"&gt;a")+COUNTIFS($U$7:$GC$7,J$10,$U41:$GC41,"&gt;0")</f>
        <v>0</v>
      </c>
      <c r="K41" s="54">
        <f>COUNTIFS($U$7:$GC$7,K$10,$U41:$GC41,"&gt;a")+COUNTIFS($U$7:$GC$7,K$10,$U41:$GC41,"&gt;0")</f>
        <v>0</v>
      </c>
      <c r="L41" s="54">
        <f>COUNTIFS($U$7:$GC$7,L$10,$U41:$GC41,"&gt;a")+COUNTIFS($U$7:$GC$7,L$10,$U41:$GC41,"&gt;0")</f>
        <v>0</v>
      </c>
      <c r="M41" s="54">
        <f>COUNTIFS($U$7:$GC$7,M$10,$U41:$GC41,"&gt;a")+COUNTIFS($U$7:$GC$7,M$10,$U41:$GC41,"&gt;0")</f>
        <v>0</v>
      </c>
      <c r="N41" s="54">
        <f>COUNTIFS($U$8:$GC$8,"=K",U41:GC41,"&gt;a")+COUNTIFS($U$8:$GC$8,"=K",U41:GC41,"&gt;0")</f>
        <v>0</v>
      </c>
      <c r="O41" s="54">
        <f>COUNTIFS($U$8:$GC$8,"=C",U41:GC41,"&gt;a")+COUNTIFS($U$8:$GC$8,"=C",U41:GC41,"&gt;0")</f>
        <v>0</v>
      </c>
      <c r="P41" s="56"/>
      <c r="Q41" s="86"/>
      <c r="R41" s="57"/>
      <c r="S41" s="90"/>
      <c r="T41" s="88"/>
      <c r="U41" s="61"/>
      <c r="V41" s="61"/>
      <c r="W41" s="61"/>
      <c r="X41" s="61"/>
      <c r="Y41" s="63"/>
      <c r="Z41" s="63"/>
      <c r="AA41" s="61"/>
      <c r="AB41" s="61"/>
      <c r="AC41" s="61"/>
      <c r="AD41" s="61"/>
      <c r="AE41" s="61"/>
      <c r="AF41" s="61"/>
      <c r="AG41" s="61"/>
      <c r="AH41" s="61"/>
      <c r="AI41" s="63"/>
      <c r="AJ41" s="61"/>
      <c r="AK41" s="102"/>
      <c r="AL41" s="102"/>
      <c r="AM41" s="65"/>
      <c r="AN41" s="65"/>
      <c r="AO41" s="95"/>
      <c r="AP41" s="95"/>
      <c r="AQ41" s="95"/>
      <c r="AR41" s="95"/>
      <c r="AS41" s="67"/>
      <c r="AT41" s="68"/>
      <c r="AU41" s="69"/>
      <c r="AV41" s="69"/>
      <c r="AW41" s="69"/>
      <c r="AX41" s="70"/>
      <c r="AY41" s="68"/>
      <c r="AZ41" s="69"/>
      <c r="BA41" s="69"/>
      <c r="BB41" s="69"/>
      <c r="BC41" s="67"/>
      <c r="BD41" s="68"/>
      <c r="BE41" s="69"/>
      <c r="BF41" s="69"/>
      <c r="BG41" s="69"/>
      <c r="BH41" s="70"/>
      <c r="BI41" s="68"/>
      <c r="BJ41" s="69"/>
      <c r="BK41" s="69"/>
      <c r="BL41" s="69"/>
      <c r="BM41" s="70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3" t="str">
        <f t="shared" si="26"/>
        <v/>
      </c>
      <c r="GE41" s="74" t="str">
        <f t="shared" si="27"/>
        <v>**</v>
      </c>
      <c r="GF41" s="74" t="str">
        <f t="shared" si="28"/>
        <v/>
      </c>
      <c r="GG41" s="74" t="str">
        <f t="shared" si="29"/>
        <v/>
      </c>
      <c r="GH41" s="75" t="str">
        <f t="shared" si="30"/>
        <v/>
      </c>
      <c r="GI41" s="74" t="str">
        <f t="shared" si="31"/>
        <v/>
      </c>
      <c r="GJ41" s="75" t="str">
        <f t="shared" si="32"/>
        <v/>
      </c>
      <c r="GK41" s="75" t="str">
        <f t="shared" si="33"/>
        <v/>
      </c>
      <c r="GL41" s="75" t="str">
        <f t="shared" si="34"/>
        <v/>
      </c>
      <c r="GM41" s="13">
        <f>ROW()</f>
        <v>41</v>
      </c>
      <c r="GN41" s="13" t="str">
        <f>IF(LEN(GL41)&gt;0,MAX(GN$11:GN40)+1,"")</f>
        <v/>
      </c>
      <c r="GO41" s="6" t="str">
        <f>IF(N41&gt;0,IF(O41=0,"K","Both"),IF(O41&gt;0,"C",""))</f>
        <v/>
      </c>
      <c r="GP41" s="75" t="str">
        <f>IF(ISTEXT(P41),A41,"")</f>
        <v/>
      </c>
      <c r="GQ41" s="76">
        <f>IF(ISNUMBER(GP41),IF(GP41&gt;8,MAX(GQ$10:GQ40)+1,0),0)</f>
        <v>0</v>
      </c>
      <c r="GR41" s="77" t="str">
        <f>IF(TRIM(P41)&gt;"a",COUNTIF([1]DrawDay1!AW$4:AW$3049,GE41)+COUNTIF([1]DrawDay1!AW$4:AW$3049,GF41)+COUNTIF([1]DrawDay2!AW$4:AW$2962,GE41)+COUNTIF([1]DrawDay2!AW$4:AW$2962,GF41)+COUNTIF([1]DrawDay3!AW$4:AW$2311,GE41)+COUNTIF([1]DrawDay3!AW$4:AW$2311,GF41)+COUNTIF([1]WarCanoe!AE$5:AE$1500,GD41),"")</f>
        <v/>
      </c>
      <c r="GS41" s="76">
        <f>IF(ISNUMBER(GR41),IF(GR41&gt;8,MAX(GS$10:GS40)+1,0),0)</f>
        <v>0</v>
      </c>
      <c r="GT41" s="78" t="str">
        <f t="shared" si="35"/>
        <v>**</v>
      </c>
      <c r="GU41" s="78"/>
      <c r="GV41" s="78" t="str">
        <f>IF(GK41="","",MATCH(GK41,GK$1:GK40,0))</f>
        <v/>
      </c>
      <c r="GW41" s="78" t="str">
        <f t="shared" si="36"/>
        <v/>
      </c>
      <c r="GX41" s="78" t="str">
        <f>IF(ISNUMBER(GW41),P41,"")</f>
        <v/>
      </c>
      <c r="GY41" s="74" t="str">
        <f>IF(ISNUMBER(GW41),INDEX(P$1:P$167,GW41),"")</f>
        <v/>
      </c>
      <c r="GZ41" s="79" t="str">
        <f>IF(ISNUMBER(GW41),MAX(GZ$11:GZ40)+1,"")</f>
        <v/>
      </c>
      <c r="HA41" s="80">
        <f>IF(ISTEXT(P41),IF(FIND(" ",P41&amp;HA$10)=(LEN(P41)+1),ROW(),0),0)</f>
        <v>0</v>
      </c>
      <c r="HB41" s="81">
        <f>IF(IF(LEN(TRIM(P41))=0,0,LEN(TRIM(P41))-LEN(SUBSTITUTE(P41," ",""))+1)&gt;2,ROW(),0)</f>
        <v>0</v>
      </c>
      <c r="HC41" s="81" t="str">
        <f>IF(LEN(R41)&gt;0,VLOOKUP(R41,HC$172:HD$179,2,FALSE),"")</f>
        <v/>
      </c>
      <c r="HD41" s="81" t="str">
        <f>IF(LEN(P41)&gt;0,IF(ISNA(HC41),ROW(),""),"")</f>
        <v/>
      </c>
      <c r="HE41" s="82" t="str">
        <f>IF(LEN(P41)&gt;0,IF(LEN(S41)&gt;0,VLOOKUP(P41,[1]PadTracInfo!G$2:H$999,2,FALSE),""),"")</f>
        <v/>
      </c>
      <c r="HF41" s="82"/>
      <c r="HG41" s="82" t="str">
        <f>IF(HF41="ok","ok",IF(LEN(S41)&gt;0,IF(S41=HE41,"ok","mismatch"),""))</f>
        <v/>
      </c>
      <c r="HH41" s="82" t="str">
        <f>IF(LEN(P41)&gt;0,IF(LEN(HG41)&gt;0,HG41,IF(LEN(S41)=0,VLOOKUP(P41,[1]PadTracInfo!G$2:H$999,2,FALSE),"")),"")</f>
        <v/>
      </c>
      <c r="HI41" s="83" t="str">
        <f>IF(LEN(P41)&gt;0,IF(ISNA(HH41),"Not Registered",IF(HH41="ok","ok",IF(HH41="mismatch","Registration number does not match",IF(ISNUMBER(HH41),"ok","Logic ERROR")))),"")</f>
        <v/>
      </c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</row>
    <row r="42" spans="1:229" s="92" customFormat="1" ht="13.5" thickBot="1" x14ac:dyDescent="0.25">
      <c r="A42" s="54" t="str">
        <f>IF(ISTEXT(P42),COUNTIF([1]DrawDay1!AX$4:AX$3049,GE42)+COUNTIF([1]DrawDay1!AX$4:AX$3049,GF42)+COUNTIF([1]DrawDay2!AX$4:AX$2962,GE42)+COUNTIF([1]DrawDay2!AX$4:AX$2962,GF42)+COUNTIF([1]DrawDay3!AX$4:AX$2311,GE42)+COUNTIF([1]DrawDay3!AX$4:AX$2311,GF42)+COUNTIF([1]WarCanoe!AF$4:AF3353,GE42),"")</f>
        <v/>
      </c>
      <c r="B42" s="54" t="str">
        <f>IF(ISTEXT(P42),COUNTIF([1]DrawDay1!AV$4:AV$3049,GE42)+COUNTIF([1]DrawDay2!AV$4:AV$2962,GE42)+COUNTIF([1]DrawDay3!AV$4:AV$2311,GE42)+COUNTIF([1]WarCanoe!AG$4:AG3353,GE42),"")</f>
        <v/>
      </c>
      <c r="C42" s="55">
        <f t="shared" si="25"/>
        <v>0</v>
      </c>
      <c r="D42" s="54">
        <f>COUNTIFS($U$7:$GC$7,D$10,$U42:$GC42,"&gt;a")+COUNTIFS($U$7:$GC$7,D$10,$U42:$GC42,"&gt;0")</f>
        <v>0</v>
      </c>
      <c r="E42" s="54">
        <f>COUNTIFS($U$7:$GC$7,E$10,$U42:$GC42,"&gt;a")+COUNTIFS($U$7:$GC$7,E$10,$U42:$GC42,"&gt;0")</f>
        <v>0</v>
      </c>
      <c r="F42" s="54">
        <f>COUNTIFS($U$7:$GC$7,F$10,$U42:$GC42,"&gt;a")+COUNTIFS($U$7:$GC$7,F$10,$U42:$GC42,"&gt;0")</f>
        <v>0</v>
      </c>
      <c r="G42" s="54">
        <f>COUNTIFS($U$7:$GC$7,G$10,$U42:$GC42,"&gt;a")+COUNTIFS($U$7:$GC$7,G$10,$U42:$GC42,"&gt;0")</f>
        <v>0</v>
      </c>
      <c r="H42" s="54">
        <f>COUNTIFS($U$7:$GC$7,H$10,$U42:$GC42,"&gt;a")+COUNTIFS($U$7:$GC$7,H$10,$U42:$GC42,"&gt;0")</f>
        <v>0</v>
      </c>
      <c r="I42" s="54">
        <f>COUNTIFS($U$7:$GC$7,I$10,$U42:$GC42,"&gt;a")+COUNTIFS($U$7:$GC$7,I$10,$U42:$GC42,"&gt;0")</f>
        <v>0</v>
      </c>
      <c r="J42" s="54">
        <f>COUNTIFS($U$7:$GC$7,J$10,$U42:$GC42,"&gt;a")+COUNTIFS($U$7:$GC$7,J$10,$U42:$GC42,"&gt;0")</f>
        <v>0</v>
      </c>
      <c r="K42" s="54">
        <f>COUNTIFS($U$7:$GC$7,K$10,$U42:$GC42,"&gt;a")+COUNTIFS($U$7:$GC$7,K$10,$U42:$GC42,"&gt;0")</f>
        <v>0</v>
      </c>
      <c r="L42" s="54">
        <f>COUNTIFS($U$7:$GC$7,L$10,$U42:$GC42,"&gt;a")+COUNTIFS($U$7:$GC$7,L$10,$U42:$GC42,"&gt;0")</f>
        <v>0</v>
      </c>
      <c r="M42" s="54">
        <f>COUNTIFS($U$7:$GC$7,M$10,$U42:$GC42,"&gt;a")+COUNTIFS($U$7:$GC$7,M$10,$U42:$GC42,"&gt;0")</f>
        <v>0</v>
      </c>
      <c r="N42" s="54">
        <f>COUNTIFS($U$8:$GC$8,"=K",U42:GC42,"&gt;a")+COUNTIFS($U$8:$GC$8,"=K",U42:GC42,"&gt;0")</f>
        <v>0</v>
      </c>
      <c r="O42" s="54">
        <f>COUNTIFS($U$8:$GC$8,"=C",U42:GC42,"&gt;a")+COUNTIFS($U$8:$GC$8,"=C",U42:GC42,"&gt;0")</f>
        <v>0</v>
      </c>
      <c r="P42" s="56"/>
      <c r="Q42" s="86"/>
      <c r="R42" s="57"/>
      <c r="S42" s="90"/>
      <c r="T42" s="88"/>
      <c r="U42" s="61"/>
      <c r="V42" s="61"/>
      <c r="W42" s="61"/>
      <c r="X42" s="61"/>
      <c r="Y42" s="63"/>
      <c r="Z42" s="61"/>
      <c r="AA42" s="61"/>
      <c r="AB42" s="61"/>
      <c r="AC42" s="61"/>
      <c r="AD42" s="63"/>
      <c r="AE42" s="63"/>
      <c r="AF42" s="63"/>
      <c r="AG42" s="61"/>
      <c r="AH42" s="61"/>
      <c r="AI42" s="63"/>
      <c r="AJ42" s="61"/>
      <c r="AK42" s="95"/>
      <c r="AL42" s="95"/>
      <c r="AM42" s="102"/>
      <c r="AN42" s="65"/>
      <c r="AO42" s="102"/>
      <c r="AP42" s="102"/>
      <c r="AQ42" s="102"/>
      <c r="AR42" s="102"/>
      <c r="AS42" s="67"/>
      <c r="AT42" s="68"/>
      <c r="AU42" s="69"/>
      <c r="AV42" s="69"/>
      <c r="AW42" s="69"/>
      <c r="AX42" s="70"/>
      <c r="AY42" s="68"/>
      <c r="AZ42" s="69"/>
      <c r="BA42" s="69"/>
      <c r="BB42" s="69"/>
      <c r="BC42" s="67"/>
      <c r="BD42" s="68"/>
      <c r="BE42" s="69"/>
      <c r="BF42" s="69"/>
      <c r="BG42" s="69"/>
      <c r="BH42" s="70"/>
      <c r="BI42" s="68"/>
      <c r="BJ42" s="69"/>
      <c r="BK42" s="69"/>
      <c r="BL42" s="69"/>
      <c r="BM42" s="70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65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72"/>
      <c r="GD42" s="73" t="str">
        <f t="shared" si="26"/>
        <v/>
      </c>
      <c r="GE42" s="74" t="str">
        <f t="shared" si="27"/>
        <v>**</v>
      </c>
      <c r="GF42" s="74" t="str">
        <f t="shared" si="28"/>
        <v/>
      </c>
      <c r="GG42" s="74" t="str">
        <f t="shared" si="29"/>
        <v/>
      </c>
      <c r="GH42" s="75" t="str">
        <f t="shared" si="30"/>
        <v/>
      </c>
      <c r="GI42" s="74" t="str">
        <f t="shared" si="31"/>
        <v/>
      </c>
      <c r="GJ42" s="75" t="str">
        <f t="shared" si="32"/>
        <v/>
      </c>
      <c r="GK42" s="75" t="str">
        <f t="shared" si="33"/>
        <v/>
      </c>
      <c r="GL42" s="75" t="str">
        <f t="shared" si="34"/>
        <v/>
      </c>
      <c r="GM42" s="13">
        <f>ROW()</f>
        <v>42</v>
      </c>
      <c r="GN42" s="13" t="str">
        <f>IF(LEN(GL42)&gt;0,MAX(GN$11:GN41)+1,"")</f>
        <v/>
      </c>
      <c r="GO42" s="6" t="str">
        <f>IF(N42&gt;0,IF(O42=0,"K","Both"),IF(O42&gt;0,"C",""))</f>
        <v/>
      </c>
      <c r="GP42" s="75" t="str">
        <f>IF(ISTEXT(P42),A42,"")</f>
        <v/>
      </c>
      <c r="GQ42" s="76">
        <f>IF(ISNUMBER(GP42),IF(GP42&gt;8,MAX(GQ$10:GQ41)+1,0),0)</f>
        <v>0</v>
      </c>
      <c r="GR42" s="77" t="str">
        <f>IF(TRIM(P42)&gt;"a",COUNTIF([1]DrawDay1!AW$4:AW$3049,GE42)+COUNTIF([1]DrawDay1!AW$4:AW$3049,GF42)+COUNTIF([1]DrawDay2!AW$4:AW$2962,GE42)+COUNTIF([1]DrawDay2!AW$4:AW$2962,GF42)+COUNTIF([1]DrawDay3!AW$4:AW$2311,GE42)+COUNTIF([1]DrawDay3!AW$4:AW$2311,GF42)+COUNTIF([1]WarCanoe!AE$5:AE$1500,GD42),"")</f>
        <v/>
      </c>
      <c r="GS42" s="76">
        <f>IF(ISNUMBER(GR42),IF(GR42&gt;8,MAX(GS$10:GS41)+1,0),0)</f>
        <v>0</v>
      </c>
      <c r="GT42" s="78" t="str">
        <f t="shared" si="35"/>
        <v>**</v>
      </c>
      <c r="GU42" s="78"/>
      <c r="GV42" s="78" t="str">
        <f>IF(GK42="","",MATCH(GK42,GK$1:GK41,0))</f>
        <v/>
      </c>
      <c r="GW42" s="78" t="str">
        <f t="shared" si="36"/>
        <v/>
      </c>
      <c r="GX42" s="78" t="str">
        <f>IF(ISNUMBER(GW42),P42,"")</f>
        <v/>
      </c>
      <c r="GY42" s="74" t="str">
        <f>IF(ISNUMBER(GW42),INDEX(P$1:P$167,GW42),"")</f>
        <v/>
      </c>
      <c r="GZ42" s="79" t="str">
        <f>IF(ISNUMBER(GW42),MAX(GZ$11:GZ41)+1,"")</f>
        <v/>
      </c>
      <c r="HA42" s="80">
        <f>IF(ISTEXT(P42),IF(FIND(" ",P42&amp;HA$10)=(LEN(P42)+1),ROW(),0),0)</f>
        <v>0</v>
      </c>
      <c r="HB42" s="81">
        <f>IF(IF(LEN(TRIM(P42))=0,0,LEN(TRIM(P42))-LEN(SUBSTITUTE(P42," ",""))+1)&gt;2,ROW(),0)</f>
        <v>0</v>
      </c>
      <c r="HC42" s="81" t="str">
        <f>IF(LEN(R42)&gt;0,VLOOKUP(R42,HC$172:HD$179,2,FALSE),"")</f>
        <v/>
      </c>
      <c r="HD42" s="81" t="str">
        <f>IF(LEN(P42)&gt;0,IF(ISNA(HC42),ROW(),""),"")</f>
        <v/>
      </c>
      <c r="HE42" s="82" t="str">
        <f>IF(LEN(P42)&gt;0,IF(LEN(S42)&gt;0,VLOOKUP(P42,[1]PadTracInfo!G$2:H$999,2,FALSE),""),"")</f>
        <v/>
      </c>
      <c r="HF42" s="82"/>
      <c r="HG42" s="82" t="str">
        <f>IF(HF42="ok","ok",IF(LEN(S42)&gt;0,IF(S42=HE42,"ok","mismatch"),""))</f>
        <v/>
      </c>
      <c r="HH42" s="82" t="str">
        <f>IF(LEN(P42)&gt;0,IF(LEN(HG42)&gt;0,HG42,IF(LEN(S42)=0,VLOOKUP(P42,[1]PadTracInfo!G$2:H$999,2,FALSE),"")),"")</f>
        <v/>
      </c>
      <c r="HI42" s="83" t="str">
        <f>IF(LEN(P42)&gt;0,IF(ISNA(HH42),"Not Registered",IF(HH42="ok","ok",IF(HH42="mismatch","Registration number does not match",IF(ISNUMBER(HH42),"ok","Logic ERROR")))),"")</f>
        <v/>
      </c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</row>
    <row r="43" spans="1:229" s="92" customFormat="1" ht="13.5" thickBot="1" x14ac:dyDescent="0.25">
      <c r="A43" s="54" t="str">
        <f>IF(ISTEXT(P43),COUNTIF([1]DrawDay1!AX$4:AX$3049,GE43)+COUNTIF([1]DrawDay1!AX$4:AX$3049,GF43)+COUNTIF([1]DrawDay2!AX$4:AX$2962,GE43)+COUNTIF([1]DrawDay2!AX$4:AX$2962,GF43)+COUNTIF([1]DrawDay3!AX$4:AX$2311,GE43)+COUNTIF([1]DrawDay3!AX$4:AX$2311,GF43)+COUNTIF([1]WarCanoe!AF$4:AF3354,GE43),"")</f>
        <v/>
      </c>
      <c r="B43" s="54" t="str">
        <f>IF(ISTEXT(P43),COUNTIF([1]DrawDay1!AV$4:AV$3049,GE43)+COUNTIF([1]DrawDay2!AV$4:AV$2962,GE43)+COUNTIF([1]DrawDay3!AV$4:AV$2311,GE43)+COUNTIF([1]WarCanoe!AG$4:AG3354,GE43),"")</f>
        <v/>
      </c>
      <c r="C43" s="55">
        <f t="shared" si="25"/>
        <v>0</v>
      </c>
      <c r="D43" s="54">
        <f>COUNTIFS($U$7:$GC$7,D$10,$U43:$GC43,"&gt;a")+COUNTIFS($U$7:$GC$7,D$10,$U43:$GC43,"&gt;0")</f>
        <v>0</v>
      </c>
      <c r="E43" s="54">
        <f>COUNTIFS($U$7:$GC$7,E$10,$U43:$GC43,"&gt;a")+COUNTIFS($U$7:$GC$7,E$10,$U43:$GC43,"&gt;0")</f>
        <v>0</v>
      </c>
      <c r="F43" s="54">
        <f>COUNTIFS($U$7:$GC$7,F$10,$U43:$GC43,"&gt;a")+COUNTIFS($U$7:$GC$7,F$10,$U43:$GC43,"&gt;0")</f>
        <v>0</v>
      </c>
      <c r="G43" s="54">
        <f>COUNTIFS($U$7:$GC$7,G$10,$U43:$GC43,"&gt;a")+COUNTIFS($U$7:$GC$7,G$10,$U43:$GC43,"&gt;0")</f>
        <v>0</v>
      </c>
      <c r="H43" s="54">
        <f>COUNTIFS($U$7:$GC$7,H$10,$U43:$GC43,"&gt;a")+COUNTIFS($U$7:$GC$7,H$10,$U43:$GC43,"&gt;0")</f>
        <v>0</v>
      </c>
      <c r="I43" s="54">
        <f>COUNTIFS($U$7:$GC$7,I$10,$U43:$GC43,"&gt;a")+COUNTIFS($U$7:$GC$7,I$10,$U43:$GC43,"&gt;0")</f>
        <v>0</v>
      </c>
      <c r="J43" s="54">
        <f>COUNTIFS($U$7:$GC$7,J$10,$U43:$GC43,"&gt;a")+COUNTIFS($U$7:$GC$7,J$10,$U43:$GC43,"&gt;0")</f>
        <v>0</v>
      </c>
      <c r="K43" s="54">
        <f>COUNTIFS($U$7:$GC$7,K$10,$U43:$GC43,"&gt;a")+COUNTIFS($U$7:$GC$7,K$10,$U43:$GC43,"&gt;0")</f>
        <v>0</v>
      </c>
      <c r="L43" s="54">
        <f>COUNTIFS($U$7:$GC$7,L$10,$U43:$GC43,"&gt;a")+COUNTIFS($U$7:$GC$7,L$10,$U43:$GC43,"&gt;0")</f>
        <v>0</v>
      </c>
      <c r="M43" s="54">
        <f>COUNTIFS($U$7:$GC$7,M$10,$U43:$GC43,"&gt;a")+COUNTIFS($U$7:$GC$7,M$10,$U43:$GC43,"&gt;0")</f>
        <v>0</v>
      </c>
      <c r="N43" s="54">
        <f>COUNTIFS($U$8:$GC$8,"=K",U43:GC43,"&gt;a")+COUNTIFS($U$8:$GC$8,"=K",U43:GC43,"&gt;0")</f>
        <v>0</v>
      </c>
      <c r="O43" s="54">
        <f>COUNTIFS($U$8:$GC$8,"=C",U43:GC43,"&gt;a")+COUNTIFS($U$8:$GC$8,"=C",U43:GC43,"&gt;0")</f>
        <v>0</v>
      </c>
      <c r="P43" s="56"/>
      <c r="Q43" s="86"/>
      <c r="R43" s="57"/>
      <c r="S43" s="90"/>
      <c r="T43" s="88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5"/>
      <c r="AL43" s="65"/>
      <c r="AM43" s="65"/>
      <c r="AN43" s="65"/>
      <c r="AO43" s="65"/>
      <c r="AP43" s="65"/>
      <c r="AQ43" s="65"/>
      <c r="AR43" s="65"/>
      <c r="AS43" s="67"/>
      <c r="AT43" s="68"/>
      <c r="AU43" s="69"/>
      <c r="AV43" s="69"/>
      <c r="AW43" s="69"/>
      <c r="AX43" s="70"/>
      <c r="AY43" s="68"/>
      <c r="AZ43" s="69"/>
      <c r="BA43" s="69"/>
      <c r="BB43" s="69"/>
      <c r="BC43" s="67"/>
      <c r="BD43" s="68"/>
      <c r="BE43" s="69"/>
      <c r="BF43" s="69"/>
      <c r="BG43" s="69"/>
      <c r="BH43" s="70"/>
      <c r="BI43" s="68"/>
      <c r="BJ43" s="69"/>
      <c r="BK43" s="69"/>
      <c r="BL43" s="69"/>
      <c r="BM43" s="70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65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72"/>
      <c r="GD43" s="73" t="str">
        <f t="shared" si="26"/>
        <v/>
      </c>
      <c r="GE43" s="74" t="str">
        <f t="shared" si="27"/>
        <v>**</v>
      </c>
      <c r="GF43" s="74" t="str">
        <f t="shared" si="28"/>
        <v/>
      </c>
      <c r="GG43" s="74" t="str">
        <f t="shared" si="29"/>
        <v/>
      </c>
      <c r="GH43" s="75" t="str">
        <f t="shared" si="30"/>
        <v/>
      </c>
      <c r="GI43" s="74" t="str">
        <f t="shared" si="31"/>
        <v/>
      </c>
      <c r="GJ43" s="75" t="str">
        <f t="shared" si="32"/>
        <v/>
      </c>
      <c r="GK43" s="75" t="str">
        <f t="shared" si="33"/>
        <v/>
      </c>
      <c r="GL43" s="75" t="str">
        <f t="shared" si="34"/>
        <v/>
      </c>
      <c r="GM43" s="13">
        <f>ROW()</f>
        <v>43</v>
      </c>
      <c r="GN43" s="13" t="str">
        <f>IF(LEN(GL43)&gt;0,MAX(GN$11:GN42)+1,"")</f>
        <v/>
      </c>
      <c r="GO43" s="6" t="str">
        <f>IF(N43&gt;0,IF(O43=0,"K","Both"),IF(O43&gt;0,"C",""))</f>
        <v/>
      </c>
      <c r="GP43" s="75" t="str">
        <f>IF(ISTEXT(P43),A43,"")</f>
        <v/>
      </c>
      <c r="GQ43" s="76">
        <f>IF(ISNUMBER(GP43),IF(GP43&gt;8,MAX(GQ$10:GQ42)+1,0),0)</f>
        <v>0</v>
      </c>
      <c r="GR43" s="77" t="str">
        <f>IF(TRIM(P43)&gt;"a",COUNTIF([1]DrawDay1!AW$4:AW$3049,GE43)+COUNTIF([1]DrawDay1!AW$4:AW$3049,GF43)+COUNTIF([1]DrawDay2!AW$4:AW$2962,GE43)+COUNTIF([1]DrawDay2!AW$4:AW$2962,GF43)+COUNTIF([1]DrawDay3!AW$4:AW$2311,GE43)+COUNTIF([1]DrawDay3!AW$4:AW$2311,GF43)+COUNTIF([1]WarCanoe!AE$5:AE$1500,GD43),"")</f>
        <v/>
      </c>
      <c r="GS43" s="76">
        <f>IF(ISNUMBER(GR43),IF(GR43&gt;8,MAX(GS$10:GS42)+1,0),0)</f>
        <v>0</v>
      </c>
      <c r="GT43" s="78" t="str">
        <f t="shared" si="35"/>
        <v>**</v>
      </c>
      <c r="GU43" s="78"/>
      <c r="GV43" s="78" t="str">
        <f>IF(GK43="","",MATCH(GK43,GK$1:GK42,0))</f>
        <v/>
      </c>
      <c r="GW43" s="78" t="str">
        <f t="shared" si="36"/>
        <v/>
      </c>
      <c r="GX43" s="78" t="str">
        <f>IF(ISNUMBER(GW43),P43,"")</f>
        <v/>
      </c>
      <c r="GY43" s="74" t="str">
        <f>IF(ISNUMBER(GW43),INDEX(P$1:P$167,GW43),"")</f>
        <v/>
      </c>
      <c r="GZ43" s="79" t="str">
        <f>IF(ISNUMBER(GW43),MAX(GZ$11:GZ42)+1,"")</f>
        <v/>
      </c>
      <c r="HA43" s="80">
        <f>IF(ISTEXT(P43),IF(FIND(" ",P43&amp;HA$10)=(LEN(P43)+1),ROW(),0),0)</f>
        <v>0</v>
      </c>
      <c r="HB43" s="81">
        <f>IF(IF(LEN(TRIM(P43))=0,0,LEN(TRIM(P43))-LEN(SUBSTITUTE(P43," ",""))+1)&gt;2,ROW(),0)</f>
        <v>0</v>
      </c>
      <c r="HC43" s="81" t="str">
        <f>IF(LEN(R43)&gt;0,VLOOKUP(R43,HC$172:HD$179,2,FALSE),"")</f>
        <v/>
      </c>
      <c r="HD43" s="81" t="str">
        <f>IF(LEN(P43)&gt;0,IF(ISNA(HC43),ROW(),""),"")</f>
        <v/>
      </c>
      <c r="HE43" s="82" t="str">
        <f>IF(LEN(P43)&gt;0,IF(LEN(S43)&gt;0,VLOOKUP(P43,[1]PadTracInfo!G$2:H$999,2,FALSE),""),"")</f>
        <v/>
      </c>
      <c r="HF43" s="82"/>
      <c r="HG43" s="82" t="str">
        <f>IF(HF43="ok","ok",IF(LEN(S43)&gt;0,IF(S43=HE43,"ok","mismatch"),""))</f>
        <v/>
      </c>
      <c r="HH43" s="82" t="str">
        <f>IF(LEN(P43)&gt;0,IF(LEN(HG43)&gt;0,HG43,IF(LEN(S43)=0,VLOOKUP(P43,[1]PadTracInfo!G$2:H$999,2,FALSE),"")),"")</f>
        <v/>
      </c>
      <c r="HI43" s="83" t="str">
        <f>IF(LEN(P43)&gt;0,IF(ISNA(HH43),"Not Registered",IF(HH43="ok","ok",IF(HH43="mismatch","Registration number does not match",IF(ISNUMBER(HH43),"ok","Logic ERROR")))),"")</f>
        <v/>
      </c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</row>
    <row r="44" spans="1:229" s="92" customFormat="1" ht="13.5" thickBot="1" x14ac:dyDescent="0.25">
      <c r="A44" s="54" t="str">
        <f>IF(ISTEXT(P44),COUNTIF([1]DrawDay1!AX$4:AX$3049,GE44)+COUNTIF([1]DrawDay1!AX$4:AX$3049,GF44)+COUNTIF([1]DrawDay2!AX$4:AX$2962,GE44)+COUNTIF([1]DrawDay2!AX$4:AX$2962,GF44)+COUNTIF([1]DrawDay3!AX$4:AX$2311,GE44)+COUNTIF([1]DrawDay3!AX$4:AX$2311,GF44)+COUNTIF([1]WarCanoe!AF$4:AF3355,GE44),"")</f>
        <v/>
      </c>
      <c r="B44" s="54" t="str">
        <f>IF(ISTEXT(P44),COUNTIF([1]DrawDay1!AV$4:AV$3049,GE44)+COUNTIF([1]DrawDay2!AV$4:AV$2962,GE44)+COUNTIF([1]DrawDay3!AV$4:AV$2311,GE44)+COUNTIF([1]WarCanoe!AG$4:AG3355,GE44),"")</f>
        <v/>
      </c>
      <c r="C44" s="55">
        <f t="shared" si="25"/>
        <v>0</v>
      </c>
      <c r="D44" s="54">
        <f>COUNTIFS($U$7:$GC$7,D$10,$U44:$GC44,"&gt;a")+COUNTIFS($U$7:$GC$7,D$10,$U44:$GC44,"&gt;0")</f>
        <v>0</v>
      </c>
      <c r="E44" s="54">
        <f>COUNTIFS($U$7:$GC$7,E$10,$U44:$GC44,"&gt;a")+COUNTIFS($U$7:$GC$7,E$10,$U44:$GC44,"&gt;0")</f>
        <v>0</v>
      </c>
      <c r="F44" s="54">
        <f>COUNTIFS($U$7:$GC$7,F$10,$U44:$GC44,"&gt;a")+COUNTIFS($U$7:$GC$7,F$10,$U44:$GC44,"&gt;0")</f>
        <v>0</v>
      </c>
      <c r="G44" s="54">
        <f>COUNTIFS($U$7:$GC$7,G$10,$U44:$GC44,"&gt;a")+COUNTIFS($U$7:$GC$7,G$10,$U44:$GC44,"&gt;0")</f>
        <v>0</v>
      </c>
      <c r="H44" s="54">
        <f>COUNTIFS($U$7:$GC$7,H$10,$U44:$GC44,"&gt;a")+COUNTIFS($U$7:$GC$7,H$10,$U44:$GC44,"&gt;0")</f>
        <v>0</v>
      </c>
      <c r="I44" s="54">
        <f>COUNTIFS($U$7:$GC$7,I$10,$U44:$GC44,"&gt;a")+COUNTIFS($U$7:$GC$7,I$10,$U44:$GC44,"&gt;0")</f>
        <v>0</v>
      </c>
      <c r="J44" s="54">
        <f>COUNTIFS($U$7:$GC$7,J$10,$U44:$GC44,"&gt;a")+COUNTIFS($U$7:$GC$7,J$10,$U44:$GC44,"&gt;0")</f>
        <v>0</v>
      </c>
      <c r="K44" s="54">
        <f>COUNTIFS($U$7:$GC$7,K$10,$U44:$GC44,"&gt;a")+COUNTIFS($U$7:$GC$7,K$10,$U44:$GC44,"&gt;0")</f>
        <v>0</v>
      </c>
      <c r="L44" s="54">
        <f>COUNTIFS($U$7:$GC$7,L$10,$U44:$GC44,"&gt;a")+COUNTIFS($U$7:$GC$7,L$10,$U44:$GC44,"&gt;0")</f>
        <v>0</v>
      </c>
      <c r="M44" s="54">
        <f>COUNTIFS($U$7:$GC$7,M$10,$U44:$GC44,"&gt;a")+COUNTIFS($U$7:$GC$7,M$10,$U44:$GC44,"&gt;0")</f>
        <v>0</v>
      </c>
      <c r="N44" s="54">
        <f>COUNTIFS($U$8:$GC$8,"=K",U44:GC44,"&gt;a")+COUNTIFS($U$8:$GC$8,"=K",U44:GC44,"&gt;0")</f>
        <v>0</v>
      </c>
      <c r="O44" s="54">
        <f>COUNTIFS($U$8:$GC$8,"=C",U44:GC44,"&gt;a")+COUNTIFS($U$8:$GC$8,"=C",U44:GC44,"&gt;0")</f>
        <v>0</v>
      </c>
      <c r="P44" s="56"/>
      <c r="Q44" s="86"/>
      <c r="R44" s="57"/>
      <c r="S44" s="90"/>
      <c r="T44" s="88"/>
      <c r="U44" s="63"/>
      <c r="V44" s="61"/>
      <c r="W44" s="63"/>
      <c r="X44" s="61"/>
      <c r="Y44" s="63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02"/>
      <c r="AL44" s="102"/>
      <c r="AM44" s="65"/>
      <c r="AN44" s="65"/>
      <c r="AO44" s="95"/>
      <c r="AP44" s="98"/>
      <c r="AQ44" s="98"/>
      <c r="AR44" s="98"/>
      <c r="AS44" s="67"/>
      <c r="AT44" s="68"/>
      <c r="AU44" s="69"/>
      <c r="AV44" s="69"/>
      <c r="AW44" s="69"/>
      <c r="AX44" s="70"/>
      <c r="AY44" s="68"/>
      <c r="AZ44" s="69"/>
      <c r="BA44" s="69"/>
      <c r="BB44" s="69"/>
      <c r="BC44" s="67"/>
      <c r="BD44" s="68"/>
      <c r="BE44" s="69"/>
      <c r="BF44" s="69"/>
      <c r="BG44" s="69"/>
      <c r="BH44" s="70"/>
      <c r="BI44" s="68"/>
      <c r="BJ44" s="69"/>
      <c r="BK44" s="69"/>
      <c r="BL44" s="69"/>
      <c r="BM44" s="70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96"/>
      <c r="FP44" s="96"/>
      <c r="FQ44" s="96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72"/>
      <c r="GD44" s="73" t="str">
        <f t="shared" si="26"/>
        <v/>
      </c>
      <c r="GE44" s="74" t="str">
        <f t="shared" si="27"/>
        <v>**</v>
      </c>
      <c r="GF44" s="74" t="str">
        <f t="shared" si="28"/>
        <v/>
      </c>
      <c r="GG44" s="74" t="str">
        <f t="shared" si="29"/>
        <v/>
      </c>
      <c r="GH44" s="75" t="str">
        <f t="shared" si="30"/>
        <v/>
      </c>
      <c r="GI44" s="74" t="str">
        <f t="shared" si="31"/>
        <v/>
      </c>
      <c r="GJ44" s="75" t="str">
        <f t="shared" si="32"/>
        <v/>
      </c>
      <c r="GK44" s="75" t="str">
        <f t="shared" si="33"/>
        <v/>
      </c>
      <c r="GL44" s="75" t="str">
        <f t="shared" si="34"/>
        <v/>
      </c>
      <c r="GM44" s="13">
        <f>ROW()</f>
        <v>44</v>
      </c>
      <c r="GN44" s="13" t="str">
        <f>IF(LEN(GL44)&gt;0,MAX(GN$11:GN43)+1,"")</f>
        <v/>
      </c>
      <c r="GO44" s="6" t="str">
        <f>IF(N44&gt;0,IF(O44=0,"K","Both"),IF(O44&gt;0,"C",""))</f>
        <v/>
      </c>
      <c r="GP44" s="75" t="str">
        <f>IF(ISTEXT(P44),A44,"")</f>
        <v/>
      </c>
      <c r="GQ44" s="76">
        <f>IF(ISNUMBER(GP44),IF(GP44&gt;8,MAX(GQ$10:GQ43)+1,0),0)</f>
        <v>0</v>
      </c>
      <c r="GR44" s="77" t="str">
        <f>IF(TRIM(P44)&gt;"a",COUNTIF([1]DrawDay1!AW$4:AW$3049,GE44)+COUNTIF([1]DrawDay1!AW$4:AW$3049,GF44)+COUNTIF([1]DrawDay2!AW$4:AW$2962,GE44)+COUNTIF([1]DrawDay2!AW$4:AW$2962,GF44)+COUNTIF([1]DrawDay3!AW$4:AW$2311,GE44)+COUNTIF([1]DrawDay3!AW$4:AW$2311,GF44)+COUNTIF([1]WarCanoe!AE$5:AE$1500,GD44),"")</f>
        <v/>
      </c>
      <c r="GS44" s="76">
        <f>IF(ISNUMBER(GR44),IF(GR44&gt;8,MAX(GS$10:GS43)+1,0),0)</f>
        <v>0</v>
      </c>
      <c r="GT44" s="78" t="str">
        <f t="shared" si="35"/>
        <v>**</v>
      </c>
      <c r="GU44" s="78"/>
      <c r="GV44" s="78" t="str">
        <f>IF(GK44="","",MATCH(GK44,GK$1:GK43,0))</f>
        <v/>
      </c>
      <c r="GW44" s="78" t="str">
        <f t="shared" si="36"/>
        <v/>
      </c>
      <c r="GX44" s="78" t="str">
        <f>IF(ISNUMBER(GW44),P44,"")</f>
        <v/>
      </c>
      <c r="GY44" s="74" t="str">
        <f>IF(ISNUMBER(GW44),INDEX(P$1:P$167,GW44),"")</f>
        <v/>
      </c>
      <c r="GZ44" s="79" t="str">
        <f>IF(ISNUMBER(GW44),MAX(GZ$11:GZ43)+1,"")</f>
        <v/>
      </c>
      <c r="HA44" s="80">
        <f>IF(ISTEXT(P44),IF(FIND(" ",P44&amp;HA$10)=(LEN(P44)+1),ROW(),0),0)</f>
        <v>0</v>
      </c>
      <c r="HB44" s="81">
        <f>IF(IF(LEN(TRIM(P44))=0,0,LEN(TRIM(P44))-LEN(SUBSTITUTE(P44," ",""))+1)&gt;2,ROW(),0)</f>
        <v>0</v>
      </c>
      <c r="HC44" s="81" t="str">
        <f>IF(LEN(R44)&gt;0,VLOOKUP(R44,HC$172:HD$179,2,FALSE),"")</f>
        <v/>
      </c>
      <c r="HD44" s="81" t="str">
        <f>IF(LEN(P44)&gt;0,IF(ISNA(HC44),ROW(),""),"")</f>
        <v/>
      </c>
      <c r="HE44" s="82" t="str">
        <f>IF(LEN(P44)&gt;0,IF(LEN(S44)&gt;0,VLOOKUP(P44,[1]PadTracInfo!G$2:H$999,2,FALSE),""),"")</f>
        <v/>
      </c>
      <c r="HF44" s="82"/>
      <c r="HG44" s="82" t="str">
        <f>IF(HF44="ok","ok",IF(LEN(S44)&gt;0,IF(S44=HE44,"ok","mismatch"),""))</f>
        <v/>
      </c>
      <c r="HH44" s="82" t="str">
        <f>IF(LEN(P44)&gt;0,IF(LEN(HG44)&gt;0,HG44,IF(LEN(S44)=0,VLOOKUP(P44,[1]PadTracInfo!G$2:H$999,2,FALSE),"")),"")</f>
        <v/>
      </c>
      <c r="HI44" s="83" t="str">
        <f>IF(LEN(P44)&gt;0,IF(ISNA(HH44),"Not Registered",IF(HH44="ok","ok",IF(HH44="mismatch","Registration number does not match",IF(ISNUMBER(HH44),"ok","Logic ERROR")))),"")</f>
        <v/>
      </c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</row>
    <row r="45" spans="1:229" s="92" customFormat="1" ht="13.5" thickBot="1" x14ac:dyDescent="0.25">
      <c r="A45" s="54" t="str">
        <f>IF(ISTEXT(P45),COUNTIF([1]DrawDay1!AX$4:AX$3049,GE45)+COUNTIF([1]DrawDay1!AX$4:AX$3049,GF45)+COUNTIF([1]DrawDay2!AX$4:AX$2962,GE45)+COUNTIF([1]DrawDay2!AX$4:AX$2962,GF45)+COUNTIF([1]DrawDay3!AX$4:AX$2311,GE45)+COUNTIF([1]DrawDay3!AX$4:AX$2311,GF45)+COUNTIF([1]WarCanoe!AF$4:AF3356,GE45),"")</f>
        <v/>
      </c>
      <c r="B45" s="54" t="str">
        <f>IF(ISTEXT(P45),COUNTIF([1]DrawDay1!AV$4:AV$3049,GE45)+COUNTIF([1]DrawDay2!AV$4:AV$2962,GE45)+COUNTIF([1]DrawDay3!AV$4:AV$2311,GE45)+COUNTIF([1]WarCanoe!AG$4:AG3356,GE45),"")</f>
        <v/>
      </c>
      <c r="C45" s="55">
        <f t="shared" si="25"/>
        <v>0</v>
      </c>
      <c r="D45" s="54">
        <f>COUNTIFS($U$7:$GC$7,D$10,$U45:$GC45,"&gt;a")+COUNTIFS($U$7:$GC$7,D$10,$U45:$GC45,"&gt;0")</f>
        <v>0</v>
      </c>
      <c r="E45" s="54">
        <f>COUNTIFS($U$7:$GC$7,E$10,$U45:$GC45,"&gt;a")+COUNTIFS($U$7:$GC$7,E$10,$U45:$GC45,"&gt;0")</f>
        <v>0</v>
      </c>
      <c r="F45" s="54">
        <f>COUNTIFS($U$7:$GC$7,F$10,$U45:$GC45,"&gt;a")+COUNTIFS($U$7:$GC$7,F$10,$U45:$GC45,"&gt;0")</f>
        <v>0</v>
      </c>
      <c r="G45" s="54">
        <f>COUNTIFS($U$7:$GC$7,G$10,$U45:$GC45,"&gt;a")+COUNTIFS($U$7:$GC$7,G$10,$U45:$GC45,"&gt;0")</f>
        <v>0</v>
      </c>
      <c r="H45" s="54">
        <f>COUNTIFS($U$7:$GC$7,H$10,$U45:$GC45,"&gt;a")+COUNTIFS($U$7:$GC$7,H$10,$U45:$GC45,"&gt;0")</f>
        <v>0</v>
      </c>
      <c r="I45" s="54">
        <f>COUNTIFS($U$7:$GC$7,I$10,$U45:$GC45,"&gt;a")+COUNTIFS($U$7:$GC$7,I$10,$U45:$GC45,"&gt;0")</f>
        <v>0</v>
      </c>
      <c r="J45" s="54">
        <f>COUNTIFS($U$7:$GC$7,J$10,$U45:$GC45,"&gt;a")+COUNTIFS($U$7:$GC$7,J$10,$U45:$GC45,"&gt;0")</f>
        <v>0</v>
      </c>
      <c r="K45" s="54">
        <f>COUNTIFS($U$7:$GC$7,K$10,$U45:$GC45,"&gt;a")+COUNTIFS($U$7:$GC$7,K$10,$U45:$GC45,"&gt;0")</f>
        <v>0</v>
      </c>
      <c r="L45" s="54">
        <f>COUNTIFS($U$7:$GC$7,L$10,$U45:$GC45,"&gt;a")+COUNTIFS($U$7:$GC$7,L$10,$U45:$GC45,"&gt;0")</f>
        <v>0</v>
      </c>
      <c r="M45" s="54">
        <f>COUNTIFS($U$7:$GC$7,M$10,$U45:$GC45,"&gt;a")+COUNTIFS($U$7:$GC$7,M$10,$U45:$GC45,"&gt;0")</f>
        <v>0</v>
      </c>
      <c r="N45" s="54">
        <f>COUNTIFS($U$8:$GC$8,"=K",U45:GC45,"&gt;a")+COUNTIFS($U$8:$GC$8,"=K",U45:GC45,"&gt;0")</f>
        <v>0</v>
      </c>
      <c r="O45" s="54">
        <f>COUNTIFS($U$8:$GC$8,"=C",U45:GC45,"&gt;a")+COUNTIFS($U$8:$GC$8,"=C",U45:GC45,"&gt;0")</f>
        <v>0</v>
      </c>
      <c r="P45" s="56"/>
      <c r="Q45" s="86"/>
      <c r="R45" s="57"/>
      <c r="S45" s="90"/>
      <c r="T45" s="88"/>
      <c r="U45" s="61"/>
      <c r="V45" s="61"/>
      <c r="W45" s="61"/>
      <c r="X45" s="61"/>
      <c r="Y45" s="63"/>
      <c r="Z45" s="63"/>
      <c r="AA45" s="61"/>
      <c r="AB45" s="61"/>
      <c r="AC45" s="61"/>
      <c r="AD45" s="61"/>
      <c r="AE45" s="61"/>
      <c r="AF45" s="61"/>
      <c r="AG45" s="61"/>
      <c r="AH45" s="61"/>
      <c r="AI45" s="63"/>
      <c r="AJ45" s="61"/>
      <c r="AK45" s="102"/>
      <c r="AL45" s="102"/>
      <c r="AM45" s="65"/>
      <c r="AN45" s="65"/>
      <c r="AO45" s="95"/>
      <c r="AP45" s="98"/>
      <c r="AQ45" s="98"/>
      <c r="AR45" s="98"/>
      <c r="AS45" s="67"/>
      <c r="AT45" s="68"/>
      <c r="AU45" s="69"/>
      <c r="AV45" s="69"/>
      <c r="AW45" s="69"/>
      <c r="AX45" s="70"/>
      <c r="AY45" s="68"/>
      <c r="AZ45" s="69"/>
      <c r="BA45" s="69"/>
      <c r="BB45" s="69"/>
      <c r="BC45" s="67"/>
      <c r="BD45" s="68"/>
      <c r="BE45" s="69"/>
      <c r="BF45" s="69"/>
      <c r="BG45" s="69"/>
      <c r="BH45" s="70"/>
      <c r="BI45" s="68"/>
      <c r="BJ45" s="69"/>
      <c r="BK45" s="69"/>
      <c r="BL45" s="69"/>
      <c r="BM45" s="70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72"/>
      <c r="GD45" s="73" t="str">
        <f t="shared" si="26"/>
        <v/>
      </c>
      <c r="GE45" s="74" t="str">
        <f t="shared" si="27"/>
        <v>**</v>
      </c>
      <c r="GF45" s="74" t="str">
        <f t="shared" si="28"/>
        <v/>
      </c>
      <c r="GG45" s="74" t="str">
        <f t="shared" si="29"/>
        <v/>
      </c>
      <c r="GH45" s="75" t="str">
        <f t="shared" si="30"/>
        <v/>
      </c>
      <c r="GI45" s="74" t="str">
        <f t="shared" si="31"/>
        <v/>
      </c>
      <c r="GJ45" s="75" t="str">
        <f t="shared" si="32"/>
        <v/>
      </c>
      <c r="GK45" s="75" t="str">
        <f t="shared" si="33"/>
        <v/>
      </c>
      <c r="GL45" s="75" t="str">
        <f t="shared" si="34"/>
        <v/>
      </c>
      <c r="GM45" s="13">
        <f>ROW()</f>
        <v>45</v>
      </c>
      <c r="GN45" s="13" t="str">
        <f>IF(LEN(GL45)&gt;0,MAX(GN$11:GN44)+1,"")</f>
        <v/>
      </c>
      <c r="GO45" s="6" t="str">
        <f>IF(N45&gt;0,IF(O45=0,"K","Both"),IF(O45&gt;0,"C",""))</f>
        <v/>
      </c>
      <c r="GP45" s="75" t="str">
        <f>IF(ISTEXT(P45),A45,"")</f>
        <v/>
      </c>
      <c r="GQ45" s="76">
        <f>IF(ISNUMBER(GP45),IF(GP45&gt;8,MAX(GQ$10:GQ44)+1,0),0)</f>
        <v>0</v>
      </c>
      <c r="GR45" s="77" t="str">
        <f>IF(TRIM(P45)&gt;"a",COUNTIF([1]DrawDay1!AW$4:AW$3049,GE45)+COUNTIF([1]DrawDay1!AW$4:AW$3049,GF45)+COUNTIF([1]DrawDay2!AW$4:AW$2962,GE45)+COUNTIF([1]DrawDay2!AW$4:AW$2962,GF45)+COUNTIF([1]DrawDay3!AW$4:AW$2311,GE45)+COUNTIF([1]DrawDay3!AW$4:AW$2311,GF45)+COUNTIF([1]WarCanoe!AE$5:AE$1500,GD45),"")</f>
        <v/>
      </c>
      <c r="GS45" s="76">
        <f>IF(ISNUMBER(GR45),IF(GR45&gt;8,MAX(GS$10:GS44)+1,0),0)</f>
        <v>0</v>
      </c>
      <c r="GT45" s="78" t="str">
        <f t="shared" si="35"/>
        <v>**</v>
      </c>
      <c r="GU45" s="78"/>
      <c r="GV45" s="78" t="str">
        <f>IF(GK45="","",MATCH(GK45,GK$1:GK44,0))</f>
        <v/>
      </c>
      <c r="GW45" s="78" t="str">
        <f t="shared" si="36"/>
        <v/>
      </c>
      <c r="GX45" s="78" t="str">
        <f>IF(ISNUMBER(GW45),P45,"")</f>
        <v/>
      </c>
      <c r="GY45" s="74" t="str">
        <f>IF(ISNUMBER(GW45),INDEX(P$1:P$167,GW45),"")</f>
        <v/>
      </c>
      <c r="GZ45" s="79" t="str">
        <f>IF(ISNUMBER(GW45),MAX(GZ$11:GZ44)+1,"")</f>
        <v/>
      </c>
      <c r="HA45" s="80">
        <f>IF(ISTEXT(P45),IF(FIND(" ",P45&amp;HA$10)=(LEN(P45)+1),ROW(),0),0)</f>
        <v>0</v>
      </c>
      <c r="HB45" s="81">
        <f>IF(IF(LEN(TRIM(P45))=0,0,LEN(TRIM(P45))-LEN(SUBSTITUTE(P45," ",""))+1)&gt;2,ROW(),0)</f>
        <v>0</v>
      </c>
      <c r="HC45" s="81" t="str">
        <f>IF(LEN(R45)&gt;0,VLOOKUP(R45,HC$172:HD$179,2,FALSE),"")</f>
        <v/>
      </c>
      <c r="HD45" s="81" t="str">
        <f>IF(LEN(P45)&gt;0,IF(ISNA(HC45),ROW(),""),"")</f>
        <v/>
      </c>
      <c r="HE45" s="82" t="str">
        <f>IF(LEN(P45)&gt;0,IF(LEN(S45)&gt;0,VLOOKUP(P45,[1]PadTracInfo!G$2:H$999,2,FALSE),""),"")</f>
        <v/>
      </c>
      <c r="HF45" s="82"/>
      <c r="HG45" s="82" t="str">
        <f>IF(HF45="ok","ok",IF(LEN(S45)&gt;0,IF(S45=HE45,"ok","mismatch"),""))</f>
        <v/>
      </c>
      <c r="HH45" s="82" t="str">
        <f>IF(LEN(P45)&gt;0,IF(LEN(HG45)&gt;0,HG45,IF(LEN(S45)=0,VLOOKUP(P45,[1]PadTracInfo!G$2:H$999,2,FALSE),"")),"")</f>
        <v/>
      </c>
      <c r="HI45" s="83" t="str">
        <f>IF(LEN(P45)&gt;0,IF(ISNA(HH45),"Not Registered",IF(HH45="ok","ok",IF(HH45="mismatch","Registration number does not match",IF(ISNUMBER(HH45),"ok","Logic ERROR")))),"")</f>
        <v/>
      </c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</row>
    <row r="46" spans="1:229" s="92" customFormat="1" ht="13.5" thickBot="1" x14ac:dyDescent="0.25">
      <c r="A46" s="54" t="str">
        <f>IF(ISTEXT(P46),COUNTIF([1]DrawDay1!AX$4:AX$3049,GE46)+COUNTIF([1]DrawDay1!AX$4:AX$3049,GF46)+COUNTIF([1]DrawDay2!AX$4:AX$2962,GE46)+COUNTIF([1]DrawDay2!AX$4:AX$2962,GF46)+COUNTIF([1]DrawDay3!AX$4:AX$2311,GE46)+COUNTIF([1]DrawDay3!AX$4:AX$2311,GF46)+COUNTIF([1]WarCanoe!AF$4:AF3357,GE46),"")</f>
        <v/>
      </c>
      <c r="B46" s="54" t="str">
        <f>IF(ISTEXT(P46),COUNTIF([1]DrawDay1!AV$4:AV$3049,GE46)+COUNTIF([1]DrawDay2!AV$4:AV$2962,GE46)+COUNTIF([1]DrawDay3!AV$4:AV$2311,GE46)+COUNTIF([1]WarCanoe!AG$4:AG3357,GE46),"")</f>
        <v/>
      </c>
      <c r="C46" s="55">
        <f t="shared" si="25"/>
        <v>0</v>
      </c>
      <c r="D46" s="54">
        <f>COUNTIFS($U$7:$GC$7,D$10,$U46:$GC46,"&gt;a")+COUNTIFS($U$7:$GC$7,D$10,$U46:$GC46,"&gt;0")</f>
        <v>0</v>
      </c>
      <c r="E46" s="54">
        <f>COUNTIFS($U$7:$GC$7,E$10,$U46:$GC46,"&gt;a")+COUNTIFS($U$7:$GC$7,E$10,$U46:$GC46,"&gt;0")</f>
        <v>0</v>
      </c>
      <c r="F46" s="54">
        <f>COUNTIFS($U$7:$GC$7,F$10,$U46:$GC46,"&gt;a")+COUNTIFS($U$7:$GC$7,F$10,$U46:$GC46,"&gt;0")</f>
        <v>0</v>
      </c>
      <c r="G46" s="54">
        <f>COUNTIFS($U$7:$GC$7,G$10,$U46:$GC46,"&gt;a")+COUNTIFS($U$7:$GC$7,G$10,$U46:$GC46,"&gt;0")</f>
        <v>0</v>
      </c>
      <c r="H46" s="54">
        <f>COUNTIFS($U$7:$GC$7,H$10,$U46:$GC46,"&gt;a")+COUNTIFS($U$7:$GC$7,H$10,$U46:$GC46,"&gt;0")</f>
        <v>0</v>
      </c>
      <c r="I46" s="54">
        <f>COUNTIFS($U$7:$GC$7,I$10,$U46:$GC46,"&gt;a")+COUNTIFS($U$7:$GC$7,I$10,$U46:$GC46,"&gt;0")</f>
        <v>0</v>
      </c>
      <c r="J46" s="54">
        <f>COUNTIFS($U$7:$GC$7,J$10,$U46:$GC46,"&gt;a")+COUNTIFS($U$7:$GC$7,J$10,$U46:$GC46,"&gt;0")</f>
        <v>0</v>
      </c>
      <c r="K46" s="54">
        <f>COUNTIFS($U$7:$GC$7,K$10,$U46:$GC46,"&gt;a")+COUNTIFS($U$7:$GC$7,K$10,$U46:$GC46,"&gt;0")</f>
        <v>0</v>
      </c>
      <c r="L46" s="54">
        <f>COUNTIFS($U$7:$GC$7,L$10,$U46:$GC46,"&gt;a")+COUNTIFS($U$7:$GC$7,L$10,$U46:$GC46,"&gt;0")</f>
        <v>0</v>
      </c>
      <c r="M46" s="54">
        <f>COUNTIFS($U$7:$GC$7,M$10,$U46:$GC46,"&gt;a")+COUNTIFS($U$7:$GC$7,M$10,$U46:$GC46,"&gt;0")</f>
        <v>0</v>
      </c>
      <c r="N46" s="54">
        <f>COUNTIFS($U$8:$GC$8,"=K",U46:GC46,"&gt;a")+COUNTIFS($U$8:$GC$8,"=K",U46:GC46,"&gt;0")</f>
        <v>0</v>
      </c>
      <c r="O46" s="54">
        <f>COUNTIFS($U$8:$GC$8,"=C",U46:GC46,"&gt;a")+COUNTIFS($U$8:$GC$8,"=C",U46:GC46,"&gt;0")</f>
        <v>0</v>
      </c>
      <c r="P46" s="56"/>
      <c r="Q46" s="86"/>
      <c r="R46" s="57"/>
      <c r="S46" s="90"/>
      <c r="T46" s="88"/>
      <c r="U46" s="61"/>
      <c r="V46" s="61"/>
      <c r="W46" s="61"/>
      <c r="X46" s="61"/>
      <c r="Y46" s="63"/>
      <c r="Z46" s="63"/>
      <c r="AA46" s="61"/>
      <c r="AB46" s="61"/>
      <c r="AC46" s="61"/>
      <c r="AD46" s="61"/>
      <c r="AE46" s="61"/>
      <c r="AF46" s="61"/>
      <c r="AG46" s="61"/>
      <c r="AH46" s="61"/>
      <c r="AI46" s="63"/>
      <c r="AJ46" s="61"/>
      <c r="AK46" s="102"/>
      <c r="AL46" s="102"/>
      <c r="AM46" s="65"/>
      <c r="AN46" s="65"/>
      <c r="AO46" s="95"/>
      <c r="AP46" s="98"/>
      <c r="AQ46" s="98"/>
      <c r="AR46" s="98"/>
      <c r="AS46" s="67"/>
      <c r="AT46" s="68"/>
      <c r="AU46" s="69"/>
      <c r="AV46" s="69"/>
      <c r="AW46" s="69"/>
      <c r="AX46" s="70"/>
      <c r="AY46" s="68"/>
      <c r="AZ46" s="69"/>
      <c r="BA46" s="69"/>
      <c r="BB46" s="69"/>
      <c r="BC46" s="67"/>
      <c r="BD46" s="68"/>
      <c r="BE46" s="69"/>
      <c r="BF46" s="69"/>
      <c r="BG46" s="69"/>
      <c r="BH46" s="70"/>
      <c r="BI46" s="68"/>
      <c r="BJ46" s="69"/>
      <c r="BK46" s="69"/>
      <c r="BL46" s="69"/>
      <c r="BM46" s="70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72"/>
      <c r="GD46" s="73" t="str">
        <f t="shared" si="26"/>
        <v/>
      </c>
      <c r="GE46" s="74" t="str">
        <f t="shared" si="27"/>
        <v>**</v>
      </c>
      <c r="GF46" s="74" t="str">
        <f t="shared" si="28"/>
        <v/>
      </c>
      <c r="GG46" s="74" t="str">
        <f t="shared" si="29"/>
        <v/>
      </c>
      <c r="GH46" s="75" t="str">
        <f t="shared" si="30"/>
        <v/>
      </c>
      <c r="GI46" s="74" t="str">
        <f t="shared" si="31"/>
        <v/>
      </c>
      <c r="GJ46" s="75" t="str">
        <f t="shared" si="32"/>
        <v/>
      </c>
      <c r="GK46" s="75" t="str">
        <f t="shared" si="33"/>
        <v/>
      </c>
      <c r="GL46" s="75" t="str">
        <f t="shared" si="34"/>
        <v/>
      </c>
      <c r="GM46" s="13">
        <f>ROW()</f>
        <v>46</v>
      </c>
      <c r="GN46" s="13" t="str">
        <f>IF(LEN(GL46)&gt;0,MAX(GN$11:GN45)+1,"")</f>
        <v/>
      </c>
      <c r="GO46" s="6" t="str">
        <f>IF(N46&gt;0,IF(O46=0,"K","Both"),IF(O46&gt;0,"C",""))</f>
        <v/>
      </c>
      <c r="GP46" s="75" t="str">
        <f>IF(ISTEXT(P46),A46,"")</f>
        <v/>
      </c>
      <c r="GQ46" s="76">
        <f>IF(ISNUMBER(GP46),IF(GP46&gt;8,MAX(GQ$10:GQ45)+1,0),0)</f>
        <v>0</v>
      </c>
      <c r="GR46" s="77" t="str">
        <f>IF(TRIM(P46)&gt;"a",COUNTIF([1]DrawDay1!AW$4:AW$3049,GE46)+COUNTIF([1]DrawDay1!AW$4:AW$3049,GF46)+COUNTIF([1]DrawDay2!AW$4:AW$2962,GE46)+COUNTIF([1]DrawDay2!AW$4:AW$2962,GF46)+COUNTIF([1]DrawDay3!AW$4:AW$2311,GE46)+COUNTIF([1]DrawDay3!AW$4:AW$2311,GF46)+COUNTIF([1]WarCanoe!AE$5:AE$1500,GD46),"")</f>
        <v/>
      </c>
      <c r="GS46" s="76">
        <f>IF(ISNUMBER(GR46),IF(GR46&gt;8,MAX(GS$10:GS45)+1,0),0)</f>
        <v>0</v>
      </c>
      <c r="GT46" s="78" t="str">
        <f t="shared" si="35"/>
        <v>**</v>
      </c>
      <c r="GU46" s="78"/>
      <c r="GV46" s="78" t="str">
        <f>IF(GK46="","",MATCH(GK46,GK$1:GK45,0))</f>
        <v/>
      </c>
      <c r="GW46" s="78" t="str">
        <f t="shared" si="36"/>
        <v/>
      </c>
      <c r="GX46" s="78" t="str">
        <f>IF(ISNUMBER(GW46),P46,"")</f>
        <v/>
      </c>
      <c r="GY46" s="74" t="str">
        <f>IF(ISNUMBER(GW46),INDEX(P$1:P$167,GW46),"")</f>
        <v/>
      </c>
      <c r="GZ46" s="79" t="str">
        <f>IF(ISNUMBER(GW46),MAX(GZ$11:GZ45)+1,"")</f>
        <v/>
      </c>
      <c r="HA46" s="80">
        <f>IF(ISTEXT(P46),IF(FIND(" ",P46&amp;HA$10)=(LEN(P46)+1),ROW(),0),0)</f>
        <v>0</v>
      </c>
      <c r="HB46" s="81">
        <f>IF(IF(LEN(TRIM(P46))=0,0,LEN(TRIM(P46))-LEN(SUBSTITUTE(P46," ",""))+1)&gt;2,ROW(),0)</f>
        <v>0</v>
      </c>
      <c r="HC46" s="81" t="str">
        <f>IF(LEN(R46)&gt;0,VLOOKUP(R46,HC$172:HD$179,2,FALSE),"")</f>
        <v/>
      </c>
      <c r="HD46" s="81" t="str">
        <f>IF(LEN(P46)&gt;0,IF(ISNA(HC46),ROW(),""),"")</f>
        <v/>
      </c>
      <c r="HE46" s="82" t="str">
        <f>IF(LEN(P46)&gt;0,IF(LEN(S46)&gt;0,VLOOKUP(P46,[1]PadTracInfo!G$2:H$999,2,FALSE),""),"")</f>
        <v/>
      </c>
      <c r="HF46" s="82"/>
      <c r="HG46" s="82" t="str">
        <f>IF(HF46="ok","ok",IF(LEN(S46)&gt;0,IF(S46=HE46,"ok","mismatch"),""))</f>
        <v/>
      </c>
      <c r="HH46" s="82" t="str">
        <f>IF(LEN(P46)&gt;0,IF(LEN(HG46)&gt;0,HG46,IF(LEN(S46)=0,VLOOKUP(P46,[1]PadTracInfo!G$2:H$999,2,FALSE),"")),"")</f>
        <v/>
      </c>
      <c r="HI46" s="83" t="str">
        <f>IF(LEN(P46)&gt;0,IF(ISNA(HH46),"Not Registered",IF(HH46="ok","ok",IF(HH46="mismatch","Registration number does not match",IF(ISNUMBER(HH46),"ok","Logic ERROR")))),"")</f>
        <v/>
      </c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</row>
    <row r="47" spans="1:229" s="92" customFormat="1" ht="13.5" thickBot="1" x14ac:dyDescent="0.25">
      <c r="A47" s="54" t="str">
        <f>IF(ISTEXT(P47),COUNTIF([1]DrawDay1!AX$4:AX$3049,GE47)+COUNTIF([1]DrawDay1!AX$4:AX$3049,GF47)+COUNTIF([1]DrawDay2!AX$4:AX$2962,GE47)+COUNTIF([1]DrawDay2!AX$4:AX$2962,GF47)+COUNTIF([1]DrawDay3!AX$4:AX$2311,GE47)+COUNTIF([1]DrawDay3!AX$4:AX$2311,GF47)+COUNTIF([1]WarCanoe!AF$4:AF3358,GE47),"")</f>
        <v/>
      </c>
      <c r="B47" s="54" t="str">
        <f>IF(ISTEXT(P47),COUNTIF([1]DrawDay1!AV$4:AV$3049,GE47)+COUNTIF([1]DrawDay2!AV$4:AV$2962,GE47)+COUNTIF([1]DrawDay3!AV$4:AV$2311,GE47)+COUNTIF([1]WarCanoe!AG$4:AG3358,GE47),"")</f>
        <v/>
      </c>
      <c r="C47" s="55">
        <f t="shared" si="25"/>
        <v>0</v>
      </c>
      <c r="D47" s="54">
        <f>COUNTIFS($U$7:$GC$7,D$10,$U47:$GC47,"&gt;a")+COUNTIFS($U$7:$GC$7,D$10,$U47:$GC47,"&gt;0")</f>
        <v>0</v>
      </c>
      <c r="E47" s="54">
        <f>COUNTIFS($U$7:$GC$7,E$10,$U47:$GC47,"&gt;a")+COUNTIFS($U$7:$GC$7,E$10,$U47:$GC47,"&gt;0")</f>
        <v>0</v>
      </c>
      <c r="F47" s="54">
        <f>COUNTIFS($U$7:$GC$7,F$10,$U47:$GC47,"&gt;a")+COUNTIFS($U$7:$GC$7,F$10,$U47:$GC47,"&gt;0")</f>
        <v>0</v>
      </c>
      <c r="G47" s="54">
        <f>COUNTIFS($U$7:$GC$7,G$10,$U47:$GC47,"&gt;a")+COUNTIFS($U$7:$GC$7,G$10,$U47:$GC47,"&gt;0")</f>
        <v>0</v>
      </c>
      <c r="H47" s="54">
        <f>COUNTIFS($U$7:$GC$7,H$10,$U47:$GC47,"&gt;a")+COUNTIFS($U$7:$GC$7,H$10,$U47:$GC47,"&gt;0")</f>
        <v>0</v>
      </c>
      <c r="I47" s="54">
        <f>COUNTIFS($U$7:$GC$7,I$10,$U47:$GC47,"&gt;a")+COUNTIFS($U$7:$GC$7,I$10,$U47:$GC47,"&gt;0")</f>
        <v>0</v>
      </c>
      <c r="J47" s="54">
        <f>COUNTIFS($U$7:$GC$7,J$10,$U47:$GC47,"&gt;a")+COUNTIFS($U$7:$GC$7,J$10,$U47:$GC47,"&gt;0")</f>
        <v>0</v>
      </c>
      <c r="K47" s="54">
        <f>COUNTIFS($U$7:$GC$7,K$10,$U47:$GC47,"&gt;a")+COUNTIFS($U$7:$GC$7,K$10,$U47:$GC47,"&gt;0")</f>
        <v>0</v>
      </c>
      <c r="L47" s="54">
        <f>COUNTIFS($U$7:$GC$7,L$10,$U47:$GC47,"&gt;a")+COUNTIFS($U$7:$GC$7,L$10,$U47:$GC47,"&gt;0")</f>
        <v>0</v>
      </c>
      <c r="M47" s="54">
        <f>COUNTIFS($U$7:$GC$7,M$10,$U47:$GC47,"&gt;a")+COUNTIFS($U$7:$GC$7,M$10,$U47:$GC47,"&gt;0")</f>
        <v>0</v>
      </c>
      <c r="N47" s="54">
        <f>COUNTIFS($U$8:$GC$8,"=K",U47:GC47,"&gt;a")+COUNTIFS($U$8:$GC$8,"=K",U47:GC47,"&gt;0")</f>
        <v>0</v>
      </c>
      <c r="O47" s="54">
        <f>COUNTIFS($U$8:$GC$8,"=C",U47:GC47,"&gt;a")+COUNTIFS($U$8:$GC$8,"=C",U47:GC47,"&gt;0")</f>
        <v>0</v>
      </c>
      <c r="P47" s="56"/>
      <c r="Q47" s="86"/>
      <c r="R47" s="57"/>
      <c r="S47" s="90"/>
      <c r="T47" s="88"/>
      <c r="U47" s="61"/>
      <c r="V47" s="61"/>
      <c r="W47" s="61"/>
      <c r="X47" s="61"/>
      <c r="Y47" s="63"/>
      <c r="Z47" s="63"/>
      <c r="AA47" s="61"/>
      <c r="AB47" s="61"/>
      <c r="AC47" s="61"/>
      <c r="AD47" s="63"/>
      <c r="AE47" s="63"/>
      <c r="AF47" s="61"/>
      <c r="AG47" s="61"/>
      <c r="AH47" s="61"/>
      <c r="AI47" s="61"/>
      <c r="AJ47" s="61"/>
      <c r="AK47" s="102"/>
      <c r="AL47" s="102"/>
      <c r="AM47" s="65"/>
      <c r="AN47" s="65"/>
      <c r="AO47" s="102"/>
      <c r="AP47" s="103"/>
      <c r="AQ47" s="103"/>
      <c r="AR47" s="98"/>
      <c r="AS47" s="67"/>
      <c r="AT47" s="68"/>
      <c r="AU47" s="69"/>
      <c r="AV47" s="69"/>
      <c r="AW47" s="69"/>
      <c r="AX47" s="70"/>
      <c r="AY47" s="68"/>
      <c r="AZ47" s="69"/>
      <c r="BA47" s="69"/>
      <c r="BB47" s="69"/>
      <c r="BC47" s="67"/>
      <c r="BD47" s="68"/>
      <c r="BE47" s="69"/>
      <c r="BF47" s="69"/>
      <c r="BG47" s="69"/>
      <c r="BH47" s="70"/>
      <c r="BI47" s="68"/>
      <c r="BJ47" s="69"/>
      <c r="BK47" s="69"/>
      <c r="BL47" s="69"/>
      <c r="BM47" s="70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65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72"/>
      <c r="GD47" s="73" t="str">
        <f t="shared" si="26"/>
        <v/>
      </c>
      <c r="GE47" s="74" t="str">
        <f t="shared" si="27"/>
        <v>**</v>
      </c>
      <c r="GF47" s="74" t="str">
        <f t="shared" si="28"/>
        <v/>
      </c>
      <c r="GG47" s="74" t="str">
        <f t="shared" si="29"/>
        <v/>
      </c>
      <c r="GH47" s="75" t="str">
        <f t="shared" si="30"/>
        <v/>
      </c>
      <c r="GI47" s="74" t="str">
        <f t="shared" si="31"/>
        <v/>
      </c>
      <c r="GJ47" s="75" t="str">
        <f t="shared" si="32"/>
        <v/>
      </c>
      <c r="GK47" s="75" t="str">
        <f t="shared" si="33"/>
        <v/>
      </c>
      <c r="GL47" s="75" t="str">
        <f t="shared" si="34"/>
        <v/>
      </c>
      <c r="GM47" s="13">
        <f>ROW()</f>
        <v>47</v>
      </c>
      <c r="GN47" s="13" t="str">
        <f>IF(LEN(GL47)&gt;0,MAX(GN$11:GN46)+1,"")</f>
        <v/>
      </c>
      <c r="GO47" s="6" t="str">
        <f>IF(N47&gt;0,IF(O47=0,"K","Both"),IF(O47&gt;0,"C",""))</f>
        <v/>
      </c>
      <c r="GP47" s="75" t="str">
        <f>IF(ISTEXT(P47),A47,"")</f>
        <v/>
      </c>
      <c r="GQ47" s="76">
        <f>IF(ISNUMBER(GP47),IF(GP47&gt;8,MAX(GQ$10:GQ46)+1,0),0)</f>
        <v>0</v>
      </c>
      <c r="GR47" s="77" t="str">
        <f>IF(TRIM(P47)&gt;"a",COUNTIF([1]DrawDay1!AW$4:AW$3049,GE47)+COUNTIF([1]DrawDay1!AW$4:AW$3049,GF47)+COUNTIF([1]DrawDay2!AW$4:AW$2962,GE47)+COUNTIF([1]DrawDay2!AW$4:AW$2962,GF47)+COUNTIF([1]DrawDay3!AW$4:AW$2311,GE47)+COUNTIF([1]DrawDay3!AW$4:AW$2311,GF47)+COUNTIF([1]WarCanoe!AE$5:AE$1500,GD47),"")</f>
        <v/>
      </c>
      <c r="GS47" s="76">
        <f>IF(ISNUMBER(GR47),IF(GR47&gt;8,MAX(GS$10:GS46)+1,0),0)</f>
        <v>0</v>
      </c>
      <c r="GT47" s="78" t="str">
        <f t="shared" si="35"/>
        <v>**</v>
      </c>
      <c r="GU47" s="78"/>
      <c r="GV47" s="78" t="str">
        <f>IF(GK47="","",MATCH(GK47,GK$1:GK46,0))</f>
        <v/>
      </c>
      <c r="GW47" s="78" t="str">
        <f t="shared" si="36"/>
        <v/>
      </c>
      <c r="GX47" s="78" t="str">
        <f>IF(ISNUMBER(GW47),P47,"")</f>
        <v/>
      </c>
      <c r="GY47" s="74" t="str">
        <f>IF(ISNUMBER(GW47),INDEX(P$1:P$167,GW47),"")</f>
        <v/>
      </c>
      <c r="GZ47" s="79" t="str">
        <f>IF(ISNUMBER(GW47),MAX(GZ$11:GZ46)+1,"")</f>
        <v/>
      </c>
      <c r="HA47" s="80">
        <f>IF(ISTEXT(P47),IF(FIND(" ",P47&amp;HA$10)=(LEN(P47)+1),ROW(),0),0)</f>
        <v>0</v>
      </c>
      <c r="HB47" s="81">
        <f>IF(IF(LEN(TRIM(P47))=0,0,LEN(TRIM(P47))-LEN(SUBSTITUTE(P47," ",""))+1)&gt;2,ROW(),0)</f>
        <v>0</v>
      </c>
      <c r="HC47" s="81" t="str">
        <f>IF(LEN(R47)&gt;0,VLOOKUP(R47,HC$172:HD$179,2,FALSE),"")</f>
        <v/>
      </c>
      <c r="HD47" s="81" t="str">
        <f>IF(LEN(P47)&gt;0,IF(ISNA(HC47),ROW(),""),"")</f>
        <v/>
      </c>
      <c r="HE47" s="82" t="str">
        <f>IF(LEN(P47)&gt;0,IF(LEN(S47)&gt;0,VLOOKUP(P47,[1]PadTracInfo!G$2:H$999,2,FALSE),""),"")</f>
        <v/>
      </c>
      <c r="HF47" s="82"/>
      <c r="HG47" s="82" t="str">
        <f>IF(HF47="ok","ok",IF(LEN(S47)&gt;0,IF(S47=HE47,"ok","mismatch"),""))</f>
        <v/>
      </c>
      <c r="HH47" s="82" t="str">
        <f>IF(LEN(P47)&gt;0,IF(LEN(HG47)&gt;0,HG47,IF(LEN(S47)=0,VLOOKUP(P47,[1]PadTracInfo!G$2:H$999,2,FALSE),"")),"")</f>
        <v/>
      </c>
      <c r="HI47" s="83" t="str">
        <f>IF(LEN(P47)&gt;0,IF(ISNA(HH47),"Not Registered",IF(HH47="ok","ok",IF(HH47="mismatch","Registration number does not match",IF(ISNUMBER(HH47),"ok","Logic ERROR")))),"")</f>
        <v/>
      </c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</row>
    <row r="48" spans="1:229" s="92" customFormat="1" ht="13.5" thickBot="1" x14ac:dyDescent="0.25">
      <c r="A48" s="54" t="str">
        <f>IF(ISTEXT(P48),COUNTIF([1]DrawDay1!AX$4:AX$3049,GE48)+COUNTIF([1]DrawDay1!AX$4:AX$3049,GF48)+COUNTIF([1]DrawDay2!AX$4:AX$2962,GE48)+COUNTIF([1]DrawDay2!AX$4:AX$2962,GF48)+COUNTIF([1]DrawDay3!AX$4:AX$2311,GE48)+COUNTIF([1]DrawDay3!AX$4:AX$2311,GF48)+COUNTIF([1]WarCanoe!AF$4:AF3359,GE48),"")</f>
        <v/>
      </c>
      <c r="B48" s="54" t="str">
        <f>IF(ISTEXT(P48),COUNTIF([1]DrawDay1!AV$4:AV$3049,GE48)+COUNTIF([1]DrawDay2!AV$4:AV$2962,GE48)+COUNTIF([1]DrawDay3!AV$4:AV$2311,GE48)+COUNTIF([1]WarCanoe!AG$4:AG3359,GE48),"")</f>
        <v/>
      </c>
      <c r="C48" s="55">
        <f t="shared" si="25"/>
        <v>0</v>
      </c>
      <c r="D48" s="54">
        <f>COUNTIFS($U$7:$GC$7,D$10,$U48:$GC48,"&gt;a")+COUNTIFS($U$7:$GC$7,D$10,$U48:$GC48,"&gt;0")</f>
        <v>0</v>
      </c>
      <c r="E48" s="54">
        <f>COUNTIFS($U$7:$GC$7,E$10,$U48:$GC48,"&gt;a")+COUNTIFS($U$7:$GC$7,E$10,$U48:$GC48,"&gt;0")</f>
        <v>0</v>
      </c>
      <c r="F48" s="54">
        <f>COUNTIFS($U$7:$GC$7,F$10,$U48:$GC48,"&gt;a")+COUNTIFS($U$7:$GC$7,F$10,$U48:$GC48,"&gt;0")</f>
        <v>0</v>
      </c>
      <c r="G48" s="54">
        <f>COUNTIFS($U$7:$GC$7,G$10,$U48:$GC48,"&gt;a")+COUNTIFS($U$7:$GC$7,G$10,$U48:$GC48,"&gt;0")</f>
        <v>0</v>
      </c>
      <c r="H48" s="54">
        <f>COUNTIFS($U$7:$GC$7,H$10,$U48:$GC48,"&gt;a")+COUNTIFS($U$7:$GC$7,H$10,$U48:$GC48,"&gt;0")</f>
        <v>0</v>
      </c>
      <c r="I48" s="54">
        <f>COUNTIFS($U$7:$GC$7,I$10,$U48:$GC48,"&gt;a")+COUNTIFS($U$7:$GC$7,I$10,$U48:$GC48,"&gt;0")</f>
        <v>0</v>
      </c>
      <c r="J48" s="54">
        <f>COUNTIFS($U$7:$GC$7,J$10,$U48:$GC48,"&gt;a")+COUNTIFS($U$7:$GC$7,J$10,$U48:$GC48,"&gt;0")</f>
        <v>0</v>
      </c>
      <c r="K48" s="54">
        <f>COUNTIFS($U$7:$GC$7,K$10,$U48:$GC48,"&gt;a")+COUNTIFS($U$7:$GC$7,K$10,$U48:$GC48,"&gt;0")</f>
        <v>0</v>
      </c>
      <c r="L48" s="54">
        <f>COUNTIFS($U$7:$GC$7,L$10,$U48:$GC48,"&gt;a")+COUNTIFS($U$7:$GC$7,L$10,$U48:$GC48,"&gt;0")</f>
        <v>0</v>
      </c>
      <c r="M48" s="54">
        <f>COUNTIFS($U$7:$GC$7,M$10,$U48:$GC48,"&gt;a")+COUNTIFS($U$7:$GC$7,M$10,$U48:$GC48,"&gt;0")</f>
        <v>0</v>
      </c>
      <c r="N48" s="54">
        <f>COUNTIFS($U$8:$GC$8,"=K",U48:GC48,"&gt;a")+COUNTIFS($U$8:$GC$8,"=K",U48:GC48,"&gt;0")</f>
        <v>0</v>
      </c>
      <c r="O48" s="54">
        <f>COUNTIFS($U$8:$GC$8,"=C",U48:GC48,"&gt;a")+COUNTIFS($U$8:$GC$8,"=C",U48:GC48,"&gt;0")</f>
        <v>0</v>
      </c>
      <c r="P48" s="56"/>
      <c r="Q48" s="86"/>
      <c r="R48" s="57"/>
      <c r="S48" s="90"/>
      <c r="T48" s="88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5"/>
      <c r="AL48" s="65"/>
      <c r="AM48" s="65"/>
      <c r="AN48" s="65"/>
      <c r="AO48" s="65"/>
      <c r="AP48" s="66"/>
      <c r="AQ48" s="66"/>
      <c r="AR48" s="66"/>
      <c r="AS48" s="67"/>
      <c r="AT48" s="68"/>
      <c r="AU48" s="69"/>
      <c r="AV48" s="69"/>
      <c r="AW48" s="69"/>
      <c r="AX48" s="70"/>
      <c r="AY48" s="68"/>
      <c r="AZ48" s="69"/>
      <c r="BA48" s="69"/>
      <c r="BB48" s="69"/>
      <c r="BC48" s="67"/>
      <c r="BD48" s="68"/>
      <c r="BE48" s="69"/>
      <c r="BF48" s="69"/>
      <c r="BG48" s="69"/>
      <c r="BH48" s="70"/>
      <c r="BI48" s="68"/>
      <c r="BJ48" s="69"/>
      <c r="BK48" s="69"/>
      <c r="BL48" s="69"/>
      <c r="BM48" s="70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72"/>
      <c r="GD48" s="73" t="str">
        <f t="shared" si="26"/>
        <v/>
      </c>
      <c r="GE48" s="74" t="str">
        <f t="shared" si="27"/>
        <v>**</v>
      </c>
      <c r="GF48" s="74" t="str">
        <f t="shared" si="28"/>
        <v/>
      </c>
      <c r="GG48" s="74" t="str">
        <f t="shared" si="29"/>
        <v/>
      </c>
      <c r="GH48" s="75" t="str">
        <f t="shared" si="30"/>
        <v/>
      </c>
      <c r="GI48" s="74" t="str">
        <f t="shared" si="31"/>
        <v/>
      </c>
      <c r="GJ48" s="75" t="str">
        <f t="shared" si="32"/>
        <v/>
      </c>
      <c r="GK48" s="75" t="str">
        <f t="shared" si="33"/>
        <v/>
      </c>
      <c r="GL48" s="75" t="str">
        <f t="shared" si="34"/>
        <v/>
      </c>
      <c r="GM48" s="13">
        <f>ROW()</f>
        <v>48</v>
      </c>
      <c r="GN48" s="13" t="str">
        <f>IF(LEN(GL48)&gt;0,MAX(GN$11:GN47)+1,"")</f>
        <v/>
      </c>
      <c r="GO48" s="6" t="str">
        <f>IF(N48&gt;0,IF(O48=0,"K","Both"),IF(O48&gt;0,"C",""))</f>
        <v/>
      </c>
      <c r="GP48" s="75" t="str">
        <f>IF(ISTEXT(P48),A48,"")</f>
        <v/>
      </c>
      <c r="GQ48" s="76">
        <f>IF(ISNUMBER(GP48),IF(GP48&gt;8,MAX(GQ$10:GQ47)+1,0),0)</f>
        <v>0</v>
      </c>
      <c r="GR48" s="77" t="str">
        <f>IF(TRIM(P48)&gt;"a",COUNTIF([1]DrawDay1!AW$4:AW$3049,GE48)+COUNTIF([1]DrawDay1!AW$4:AW$3049,GF48)+COUNTIF([1]DrawDay2!AW$4:AW$2962,GE48)+COUNTIF([1]DrawDay2!AW$4:AW$2962,GF48)+COUNTIF([1]DrawDay3!AW$4:AW$2311,GE48)+COUNTIF([1]DrawDay3!AW$4:AW$2311,GF48)+COUNTIF([1]WarCanoe!AE$5:AE$1500,GD48),"")</f>
        <v/>
      </c>
      <c r="GS48" s="76">
        <f>IF(ISNUMBER(GR48),IF(GR48&gt;8,MAX(GS$10:GS47)+1,0),0)</f>
        <v>0</v>
      </c>
      <c r="GT48" s="78" t="str">
        <f t="shared" si="35"/>
        <v>**</v>
      </c>
      <c r="GU48" s="78"/>
      <c r="GV48" s="78" t="str">
        <f>IF(GK48="","",MATCH(GK48,GK$1:GK47,0))</f>
        <v/>
      </c>
      <c r="GW48" s="78" t="str">
        <f t="shared" si="36"/>
        <v/>
      </c>
      <c r="GX48" s="78" t="str">
        <f>IF(ISNUMBER(GW48),P48,"")</f>
        <v/>
      </c>
      <c r="GY48" s="74" t="str">
        <f>IF(ISNUMBER(GW48),INDEX(P$1:P$167,GW48),"")</f>
        <v/>
      </c>
      <c r="GZ48" s="79" t="str">
        <f>IF(ISNUMBER(GW48),MAX(GZ$11:GZ47)+1,"")</f>
        <v/>
      </c>
      <c r="HA48" s="80">
        <f>IF(ISTEXT(P48),IF(FIND(" ",P48&amp;HA$10)=(LEN(P48)+1),ROW(),0),0)</f>
        <v>0</v>
      </c>
      <c r="HB48" s="81">
        <f>IF(IF(LEN(TRIM(P48))=0,0,LEN(TRIM(P48))-LEN(SUBSTITUTE(P48," ",""))+1)&gt;2,ROW(),0)</f>
        <v>0</v>
      </c>
      <c r="HC48" s="81" t="str">
        <f>IF(LEN(R48)&gt;0,VLOOKUP(R48,HC$172:HD$179,2,FALSE),"")</f>
        <v/>
      </c>
      <c r="HD48" s="81" t="str">
        <f>IF(LEN(P48)&gt;0,IF(ISNA(HC48),ROW(),""),"")</f>
        <v/>
      </c>
      <c r="HE48" s="82" t="str">
        <f>IF(LEN(P48)&gt;0,IF(LEN(S48)&gt;0,VLOOKUP(P48,[1]PadTracInfo!G$2:H$999,2,FALSE),""),"")</f>
        <v/>
      </c>
      <c r="HF48" s="82"/>
      <c r="HG48" s="82" t="str">
        <f>IF(HF48="ok","ok",IF(LEN(S48)&gt;0,IF(S48=HE48,"ok","mismatch"),""))</f>
        <v/>
      </c>
      <c r="HH48" s="82" t="str">
        <f>IF(LEN(P48)&gt;0,IF(LEN(HG48)&gt;0,HG48,IF(LEN(S48)=0,VLOOKUP(P48,[1]PadTracInfo!G$2:H$999,2,FALSE),"")),"")</f>
        <v/>
      </c>
      <c r="HI48" s="83" t="str">
        <f>IF(LEN(P48)&gt;0,IF(ISNA(HH48),"Not Registered",IF(HH48="ok","ok",IF(HH48="mismatch","Registration number does not match",IF(ISNUMBER(HH48),"ok","Logic ERROR")))),"")</f>
        <v/>
      </c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</row>
    <row r="49" spans="1:229" s="92" customFormat="1" ht="13.5" thickBot="1" x14ac:dyDescent="0.25">
      <c r="A49" s="54" t="str">
        <f>IF(ISTEXT(P49),COUNTIF([1]DrawDay1!AX$4:AX$3049,GE49)+COUNTIF([1]DrawDay1!AX$4:AX$3049,GF49)+COUNTIF([1]DrawDay2!AX$4:AX$2962,GE49)+COUNTIF([1]DrawDay2!AX$4:AX$2962,GF49)+COUNTIF([1]DrawDay3!AX$4:AX$2311,GE49)+COUNTIF([1]DrawDay3!AX$4:AX$2311,GF49)+COUNTIF([1]WarCanoe!AF$4:AF3360,GE49),"")</f>
        <v/>
      </c>
      <c r="B49" s="54" t="str">
        <f>IF(ISTEXT(P49),COUNTIF([1]DrawDay1!AV$4:AV$3049,GE49)+COUNTIF([1]DrawDay2!AV$4:AV$2962,GE49)+COUNTIF([1]DrawDay3!AV$4:AV$2311,GE49)+COUNTIF([1]WarCanoe!AG$4:AG3360,GE49),"")</f>
        <v/>
      </c>
      <c r="C49" s="55">
        <f t="shared" si="25"/>
        <v>0</v>
      </c>
      <c r="D49" s="54">
        <f>COUNTIFS($U$7:$GC$7,D$10,$U49:$GC49,"&gt;a")+COUNTIFS($U$7:$GC$7,D$10,$U49:$GC49,"&gt;0")</f>
        <v>0</v>
      </c>
      <c r="E49" s="54">
        <f>COUNTIFS($U$7:$GC$7,E$10,$U49:$GC49,"&gt;a")+COUNTIFS($U$7:$GC$7,E$10,$U49:$GC49,"&gt;0")</f>
        <v>0</v>
      </c>
      <c r="F49" s="54">
        <f>COUNTIFS($U$7:$GC$7,F$10,$U49:$GC49,"&gt;a")+COUNTIFS($U$7:$GC$7,F$10,$U49:$GC49,"&gt;0")</f>
        <v>0</v>
      </c>
      <c r="G49" s="54">
        <f>COUNTIFS($U$7:$GC$7,G$10,$U49:$GC49,"&gt;a")+COUNTIFS($U$7:$GC$7,G$10,$U49:$GC49,"&gt;0")</f>
        <v>0</v>
      </c>
      <c r="H49" s="54">
        <f>COUNTIFS($U$7:$GC$7,H$10,$U49:$GC49,"&gt;a")+COUNTIFS($U$7:$GC$7,H$10,$U49:$GC49,"&gt;0")</f>
        <v>0</v>
      </c>
      <c r="I49" s="54">
        <f>COUNTIFS($U$7:$GC$7,I$10,$U49:$GC49,"&gt;a")+COUNTIFS($U$7:$GC$7,I$10,$U49:$GC49,"&gt;0")</f>
        <v>0</v>
      </c>
      <c r="J49" s="54">
        <f>COUNTIFS($U$7:$GC$7,J$10,$U49:$GC49,"&gt;a")+COUNTIFS($U$7:$GC$7,J$10,$U49:$GC49,"&gt;0")</f>
        <v>0</v>
      </c>
      <c r="K49" s="54">
        <f>COUNTIFS($U$7:$GC$7,K$10,$U49:$GC49,"&gt;a")+COUNTIFS($U$7:$GC$7,K$10,$U49:$GC49,"&gt;0")</f>
        <v>0</v>
      </c>
      <c r="L49" s="54">
        <f>COUNTIFS($U$7:$GC$7,L$10,$U49:$GC49,"&gt;a")+COUNTIFS($U$7:$GC$7,L$10,$U49:$GC49,"&gt;0")</f>
        <v>0</v>
      </c>
      <c r="M49" s="54">
        <f>COUNTIFS($U$7:$GC$7,M$10,$U49:$GC49,"&gt;a")+COUNTIFS($U$7:$GC$7,M$10,$U49:$GC49,"&gt;0")</f>
        <v>0</v>
      </c>
      <c r="N49" s="54">
        <f>COUNTIFS($U$8:$GC$8,"=K",U49:GC49,"&gt;a")+COUNTIFS($U$8:$GC$8,"=K",U49:GC49,"&gt;0")</f>
        <v>0</v>
      </c>
      <c r="O49" s="54">
        <f>COUNTIFS($U$8:$GC$8,"=C",U49:GC49,"&gt;a")+COUNTIFS($U$8:$GC$8,"=C",U49:GC49,"&gt;0")</f>
        <v>0</v>
      </c>
      <c r="P49" s="56"/>
      <c r="Q49" s="86"/>
      <c r="R49" s="57"/>
      <c r="S49" s="90"/>
      <c r="T49" s="88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5"/>
      <c r="AL49" s="65"/>
      <c r="AM49" s="65"/>
      <c r="AN49" s="65"/>
      <c r="AO49" s="65"/>
      <c r="AP49" s="66"/>
      <c r="AQ49" s="66"/>
      <c r="AR49" s="66"/>
      <c r="AS49" s="67"/>
      <c r="AT49" s="68"/>
      <c r="AU49" s="69"/>
      <c r="AV49" s="69"/>
      <c r="AW49" s="69"/>
      <c r="AX49" s="70"/>
      <c r="AY49" s="68"/>
      <c r="AZ49" s="69"/>
      <c r="BA49" s="69"/>
      <c r="BB49" s="69"/>
      <c r="BC49" s="67"/>
      <c r="BD49" s="68"/>
      <c r="BE49" s="69"/>
      <c r="BF49" s="69"/>
      <c r="BG49" s="69"/>
      <c r="BH49" s="70"/>
      <c r="BI49" s="68"/>
      <c r="BJ49" s="69"/>
      <c r="BK49" s="69"/>
      <c r="BL49" s="69"/>
      <c r="BM49" s="70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65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72"/>
      <c r="GD49" s="73" t="str">
        <f t="shared" si="26"/>
        <v/>
      </c>
      <c r="GE49" s="74" t="str">
        <f t="shared" si="27"/>
        <v>**</v>
      </c>
      <c r="GF49" s="74" t="str">
        <f t="shared" si="28"/>
        <v/>
      </c>
      <c r="GG49" s="74" t="str">
        <f t="shared" si="29"/>
        <v/>
      </c>
      <c r="GH49" s="75" t="str">
        <f t="shared" si="30"/>
        <v/>
      </c>
      <c r="GI49" s="74" t="str">
        <f t="shared" si="31"/>
        <v/>
      </c>
      <c r="GJ49" s="75" t="str">
        <f t="shared" si="32"/>
        <v/>
      </c>
      <c r="GK49" s="75" t="str">
        <f t="shared" si="33"/>
        <v/>
      </c>
      <c r="GL49" s="75" t="str">
        <f t="shared" si="34"/>
        <v/>
      </c>
      <c r="GM49" s="13">
        <f>ROW()</f>
        <v>49</v>
      </c>
      <c r="GN49" s="13" t="str">
        <f>IF(LEN(GL49)&gt;0,MAX(GN$11:GN48)+1,"")</f>
        <v/>
      </c>
      <c r="GO49" s="6" t="str">
        <f>IF(N49&gt;0,IF(O49=0,"K","Both"),IF(O49&gt;0,"C",""))</f>
        <v/>
      </c>
      <c r="GP49" s="75" t="str">
        <f>IF(ISTEXT(P49),A49,"")</f>
        <v/>
      </c>
      <c r="GQ49" s="76">
        <f>IF(ISNUMBER(GP49),IF(GP49&gt;8,MAX(GQ$10:GQ48)+1,0),0)</f>
        <v>0</v>
      </c>
      <c r="GR49" s="77" t="str">
        <f>IF(TRIM(P49)&gt;"a",COUNTIF([1]DrawDay1!AW$4:AW$3049,GE49)+COUNTIF([1]DrawDay1!AW$4:AW$3049,GF49)+COUNTIF([1]DrawDay2!AW$4:AW$2962,GE49)+COUNTIF([1]DrawDay2!AW$4:AW$2962,GF49)+COUNTIF([1]DrawDay3!AW$4:AW$2311,GE49)+COUNTIF([1]DrawDay3!AW$4:AW$2311,GF49)+COUNTIF([1]WarCanoe!AE$5:AE$1500,GD49),"")</f>
        <v/>
      </c>
      <c r="GS49" s="76">
        <f>IF(ISNUMBER(GR49),IF(GR49&gt;8,MAX(GS$10:GS48)+1,0),0)</f>
        <v>0</v>
      </c>
      <c r="GT49" s="78" t="str">
        <f t="shared" si="35"/>
        <v>**</v>
      </c>
      <c r="GU49" s="78"/>
      <c r="GV49" s="78" t="str">
        <f>IF(GK49="","",MATCH(GK49,GK$1:GK48,0))</f>
        <v/>
      </c>
      <c r="GW49" s="78" t="str">
        <f t="shared" si="36"/>
        <v/>
      </c>
      <c r="GX49" s="78" t="str">
        <f>IF(ISNUMBER(GW49),P49,"")</f>
        <v/>
      </c>
      <c r="GY49" s="74" t="str">
        <f>IF(ISNUMBER(GW49),INDEX(P$1:P$167,GW49),"")</f>
        <v/>
      </c>
      <c r="GZ49" s="79" t="str">
        <f>IF(ISNUMBER(GW49),MAX(GZ$11:GZ48)+1,"")</f>
        <v/>
      </c>
      <c r="HA49" s="80">
        <f>IF(ISTEXT(P49),IF(FIND(" ",P49&amp;HA$10)=(LEN(P49)+1),ROW(),0),0)</f>
        <v>0</v>
      </c>
      <c r="HB49" s="81">
        <f>IF(IF(LEN(TRIM(P49))=0,0,LEN(TRIM(P49))-LEN(SUBSTITUTE(P49," ",""))+1)&gt;2,ROW(),0)</f>
        <v>0</v>
      </c>
      <c r="HC49" s="81" t="str">
        <f>IF(LEN(R49)&gt;0,VLOOKUP(R49,HC$172:HD$179,2,FALSE),"")</f>
        <v/>
      </c>
      <c r="HD49" s="81" t="str">
        <f>IF(LEN(P49)&gt;0,IF(ISNA(HC49),ROW(),""),"")</f>
        <v/>
      </c>
      <c r="HE49" s="82" t="str">
        <f>IF(LEN(P49)&gt;0,IF(LEN(S49)&gt;0,VLOOKUP(P49,[1]PadTracInfo!G$2:H$999,2,FALSE),""),"")</f>
        <v/>
      </c>
      <c r="HF49" s="82"/>
      <c r="HG49" s="82" t="str">
        <f>IF(HF49="ok","ok",IF(LEN(S49)&gt;0,IF(S49=HE49,"ok","mismatch"),""))</f>
        <v/>
      </c>
      <c r="HH49" s="82" t="str">
        <f>IF(LEN(P49)&gt;0,IF(LEN(HG49)&gt;0,HG49,IF(LEN(S49)=0,VLOOKUP(P49,[1]PadTracInfo!G$2:H$999,2,FALSE),"")),"")</f>
        <v/>
      </c>
      <c r="HI49" s="83" t="str">
        <f>IF(LEN(P49)&gt;0,IF(ISNA(HH49),"Not Registered",IF(HH49="ok","ok",IF(HH49="mismatch","Registration number does not match",IF(ISNUMBER(HH49),"ok","Logic ERROR")))),"")</f>
        <v/>
      </c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</row>
    <row r="50" spans="1:229" s="92" customFormat="1" ht="13.5" thickBot="1" x14ac:dyDescent="0.25">
      <c r="A50" s="54" t="str">
        <f>IF(ISTEXT(P50),COUNTIF([1]DrawDay1!AX$4:AX$3049,GE50)+COUNTIF([1]DrawDay1!AX$4:AX$3049,GF50)+COUNTIF([1]DrawDay2!AX$4:AX$2962,GE50)+COUNTIF([1]DrawDay2!AX$4:AX$2962,GF50)+COUNTIF([1]DrawDay3!AX$4:AX$2311,GE50)+COUNTIF([1]DrawDay3!AX$4:AX$2311,GF50)+COUNTIF([1]WarCanoe!AF$4:AF3361,GE50),"")</f>
        <v/>
      </c>
      <c r="B50" s="54" t="str">
        <f>IF(ISTEXT(P50),COUNTIF([1]DrawDay1!AV$4:AV$3049,GE50)+COUNTIF([1]DrawDay2!AV$4:AV$2962,GE50)+COUNTIF([1]DrawDay3!AV$4:AV$2311,GE50)+COUNTIF([1]WarCanoe!AG$4:AG3361,GE50),"")</f>
        <v/>
      </c>
      <c r="C50" s="55">
        <f t="shared" si="25"/>
        <v>0</v>
      </c>
      <c r="D50" s="54">
        <f>COUNTIFS($U$7:$GC$7,D$10,$U50:$GC50,"&gt;a")+COUNTIFS($U$7:$GC$7,D$10,$U50:$GC50,"&gt;0")</f>
        <v>0</v>
      </c>
      <c r="E50" s="54">
        <f>COUNTIFS($U$7:$GC$7,E$10,$U50:$GC50,"&gt;a")+COUNTIFS($U$7:$GC$7,E$10,$U50:$GC50,"&gt;0")</f>
        <v>0</v>
      </c>
      <c r="F50" s="54">
        <f>COUNTIFS($U$7:$GC$7,F$10,$U50:$GC50,"&gt;a")+COUNTIFS($U$7:$GC$7,F$10,$U50:$GC50,"&gt;0")</f>
        <v>0</v>
      </c>
      <c r="G50" s="54">
        <f>COUNTIFS($U$7:$GC$7,G$10,$U50:$GC50,"&gt;a")+COUNTIFS($U$7:$GC$7,G$10,$U50:$GC50,"&gt;0")</f>
        <v>0</v>
      </c>
      <c r="H50" s="54">
        <f>COUNTIFS($U$7:$GC$7,H$10,$U50:$GC50,"&gt;a")+COUNTIFS($U$7:$GC$7,H$10,$U50:$GC50,"&gt;0")</f>
        <v>0</v>
      </c>
      <c r="I50" s="54">
        <f>COUNTIFS($U$7:$GC$7,I$10,$U50:$GC50,"&gt;a")+COUNTIFS($U$7:$GC$7,I$10,$U50:$GC50,"&gt;0")</f>
        <v>0</v>
      </c>
      <c r="J50" s="54">
        <f>COUNTIFS($U$7:$GC$7,J$10,$U50:$GC50,"&gt;a")+COUNTIFS($U$7:$GC$7,J$10,$U50:$GC50,"&gt;0")</f>
        <v>0</v>
      </c>
      <c r="K50" s="54">
        <f>COUNTIFS($U$7:$GC$7,K$10,$U50:$GC50,"&gt;a")+COUNTIFS($U$7:$GC$7,K$10,$U50:$GC50,"&gt;0")</f>
        <v>0</v>
      </c>
      <c r="L50" s="54">
        <f>COUNTIFS($U$7:$GC$7,L$10,$U50:$GC50,"&gt;a")+COUNTIFS($U$7:$GC$7,L$10,$U50:$GC50,"&gt;0")</f>
        <v>0</v>
      </c>
      <c r="M50" s="54">
        <f>COUNTIFS($U$7:$GC$7,M$10,$U50:$GC50,"&gt;a")+COUNTIFS($U$7:$GC$7,M$10,$U50:$GC50,"&gt;0")</f>
        <v>0</v>
      </c>
      <c r="N50" s="54">
        <f>COUNTIFS($U$8:$GC$8,"=K",U50:GC50,"&gt;a")+COUNTIFS($U$8:$GC$8,"=K",U50:GC50,"&gt;0")</f>
        <v>0</v>
      </c>
      <c r="O50" s="54">
        <f>COUNTIFS($U$8:$GC$8,"=C",U50:GC50,"&gt;a")+COUNTIFS($U$8:$GC$8,"=C",U50:GC50,"&gt;0")</f>
        <v>0</v>
      </c>
      <c r="P50" s="56"/>
      <c r="Q50" s="86"/>
      <c r="R50" s="57"/>
      <c r="S50" s="90"/>
      <c r="T50" s="88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71"/>
      <c r="AL50" s="71"/>
      <c r="AM50" s="71"/>
      <c r="AN50" s="71"/>
      <c r="AO50" s="71"/>
      <c r="AP50" s="104"/>
      <c r="AQ50" s="104"/>
      <c r="AR50" s="104"/>
      <c r="AS50" s="105"/>
      <c r="AT50" s="106"/>
      <c r="AU50" s="107"/>
      <c r="AV50" s="107"/>
      <c r="AW50" s="107"/>
      <c r="AX50" s="108"/>
      <c r="AY50" s="106"/>
      <c r="AZ50" s="107"/>
      <c r="BA50" s="107"/>
      <c r="BB50" s="107"/>
      <c r="BC50" s="105"/>
      <c r="BD50" s="106"/>
      <c r="BE50" s="107"/>
      <c r="BF50" s="107"/>
      <c r="BG50" s="107"/>
      <c r="BH50" s="108"/>
      <c r="BI50" s="106"/>
      <c r="BJ50" s="107"/>
      <c r="BK50" s="107"/>
      <c r="BL50" s="107"/>
      <c r="BM50" s="108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72"/>
      <c r="GD50" s="73" t="str">
        <f t="shared" si="26"/>
        <v/>
      </c>
      <c r="GE50" s="74" t="str">
        <f t="shared" si="27"/>
        <v>**</v>
      </c>
      <c r="GF50" s="74" t="str">
        <f t="shared" si="28"/>
        <v/>
      </c>
      <c r="GG50" s="74" t="str">
        <f t="shared" si="29"/>
        <v/>
      </c>
      <c r="GH50" s="75" t="str">
        <f t="shared" si="30"/>
        <v/>
      </c>
      <c r="GI50" s="74" t="str">
        <f t="shared" si="31"/>
        <v/>
      </c>
      <c r="GJ50" s="75" t="str">
        <f t="shared" si="32"/>
        <v/>
      </c>
      <c r="GK50" s="75" t="str">
        <f t="shared" si="33"/>
        <v/>
      </c>
      <c r="GL50" s="75" t="str">
        <f t="shared" si="34"/>
        <v/>
      </c>
      <c r="GM50" s="13">
        <f>ROW()</f>
        <v>50</v>
      </c>
      <c r="GN50" s="13" t="str">
        <f>IF(LEN(GL50)&gt;0,MAX(GN$11:GN49)+1,"")</f>
        <v/>
      </c>
      <c r="GO50" s="6" t="str">
        <f>IF(N50&gt;0,IF(O50=0,"K","Both"),IF(O50&gt;0,"C",""))</f>
        <v/>
      </c>
      <c r="GP50" s="75" t="str">
        <f>IF(ISTEXT(P50),A50,"")</f>
        <v/>
      </c>
      <c r="GQ50" s="76">
        <f>IF(ISNUMBER(GP50),IF(GP50&gt;8,MAX(GQ$10:GQ49)+1,0),0)</f>
        <v>0</v>
      </c>
      <c r="GR50" s="77" t="str">
        <f>IF(TRIM(P50)&gt;"a",COUNTIF([1]DrawDay1!AW$4:AW$3049,GE50)+COUNTIF([1]DrawDay1!AW$4:AW$3049,GF50)+COUNTIF([1]DrawDay2!AW$4:AW$2962,GE50)+COUNTIF([1]DrawDay2!AW$4:AW$2962,GF50)+COUNTIF([1]DrawDay3!AW$4:AW$2311,GE50)+COUNTIF([1]DrawDay3!AW$4:AW$2311,GF50)+COUNTIF([1]WarCanoe!AE$5:AE$1500,GD50),"")</f>
        <v/>
      </c>
      <c r="GS50" s="76">
        <f>IF(ISNUMBER(GR50),IF(GR50&gt;8,MAX(GS$10:GS49)+1,0),0)</f>
        <v>0</v>
      </c>
      <c r="GT50" s="78" t="str">
        <f t="shared" si="35"/>
        <v>**</v>
      </c>
      <c r="GU50" s="78"/>
      <c r="GV50" s="78" t="str">
        <f>IF(GK50="","",MATCH(GK50,GK$1:GK49,0))</f>
        <v/>
      </c>
      <c r="GW50" s="78" t="str">
        <f t="shared" si="36"/>
        <v/>
      </c>
      <c r="GX50" s="78" t="str">
        <f>IF(ISNUMBER(GW50),P50,"")</f>
        <v/>
      </c>
      <c r="GY50" s="74" t="str">
        <f>IF(ISNUMBER(GW50),INDEX(P$1:P$167,GW50),"")</f>
        <v/>
      </c>
      <c r="GZ50" s="79" t="str">
        <f>IF(ISNUMBER(GW50),MAX(GZ$11:GZ49)+1,"")</f>
        <v/>
      </c>
      <c r="HA50" s="80">
        <f>IF(ISTEXT(P50),IF(FIND(" ",P50&amp;HA$10)=(LEN(P50)+1),ROW(),0),0)</f>
        <v>0</v>
      </c>
      <c r="HB50" s="81">
        <f>IF(IF(LEN(TRIM(P50))=0,0,LEN(TRIM(P50))-LEN(SUBSTITUTE(P50," ",""))+1)&gt;2,ROW(),0)</f>
        <v>0</v>
      </c>
      <c r="HC50" s="81" t="str">
        <f>IF(LEN(R50)&gt;0,VLOOKUP(R50,HC$172:HD$179,2,FALSE),"")</f>
        <v/>
      </c>
      <c r="HD50" s="81" t="str">
        <f>IF(LEN(P50)&gt;0,IF(ISNA(HC50),ROW(),""),"")</f>
        <v/>
      </c>
      <c r="HE50" s="82" t="str">
        <f>IF(LEN(P50)&gt;0,IF(LEN(S50)&gt;0,VLOOKUP(P50,[1]PadTracInfo!G$2:H$999,2,FALSE),""),"")</f>
        <v/>
      </c>
      <c r="HF50" s="82"/>
      <c r="HG50" s="82" t="str">
        <f>IF(HF50="ok","ok",IF(LEN(S50)&gt;0,IF(S50=HE50,"ok","mismatch"),""))</f>
        <v/>
      </c>
      <c r="HH50" s="82" t="str">
        <f>IF(LEN(P50)&gt;0,IF(LEN(HG50)&gt;0,HG50,IF(LEN(S50)=0,VLOOKUP(P50,[1]PadTracInfo!G$2:H$999,2,FALSE),"")),"")</f>
        <v/>
      </c>
      <c r="HI50" s="83" t="str">
        <f>IF(LEN(P50)&gt;0,IF(ISNA(HH50),"Not Registered",IF(HH50="ok","ok",IF(HH50="mismatch","Registration number does not match",IF(ISNUMBER(HH50),"ok","Logic ERROR")))),"")</f>
        <v/>
      </c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</row>
    <row r="51" spans="1:229" s="92" customFormat="1" ht="13.5" thickBot="1" x14ac:dyDescent="0.25">
      <c r="A51" s="54" t="str">
        <f>IF(ISTEXT(P51),COUNTIF([1]DrawDay1!AX$4:AX$3049,GE51)+COUNTIF([1]DrawDay1!AX$4:AX$3049,GF51)+COUNTIF([1]DrawDay2!AX$4:AX$2962,GE51)+COUNTIF([1]DrawDay2!AX$4:AX$2962,GF51)+COUNTIF([1]DrawDay3!AX$4:AX$2311,GE51)+COUNTIF([1]DrawDay3!AX$4:AX$2311,GF51)+COUNTIF([1]WarCanoe!AF$4:AF3362,GE51),"")</f>
        <v/>
      </c>
      <c r="B51" s="54" t="str">
        <f>IF(ISTEXT(P51),COUNTIF([1]DrawDay1!AV$4:AV$3049,GE51)+COUNTIF([1]DrawDay2!AV$4:AV$2962,GE51)+COUNTIF([1]DrawDay3!AV$4:AV$2311,GE51)+COUNTIF([1]WarCanoe!AG$4:AG3362,GE51),"")</f>
        <v/>
      </c>
      <c r="C51" s="55">
        <f t="shared" si="25"/>
        <v>0</v>
      </c>
      <c r="D51" s="54">
        <f>COUNTIFS($U$7:$GC$7,D$10,$U51:$GC51,"&gt;a")+COUNTIFS($U$7:$GC$7,D$10,$U51:$GC51,"&gt;0")</f>
        <v>0</v>
      </c>
      <c r="E51" s="54">
        <f>COUNTIFS($U$7:$GC$7,E$10,$U51:$GC51,"&gt;a")+COUNTIFS($U$7:$GC$7,E$10,$U51:$GC51,"&gt;0")</f>
        <v>0</v>
      </c>
      <c r="F51" s="54">
        <f>COUNTIFS($U$7:$GC$7,F$10,$U51:$GC51,"&gt;a")+COUNTIFS($U$7:$GC$7,F$10,$U51:$GC51,"&gt;0")</f>
        <v>0</v>
      </c>
      <c r="G51" s="54">
        <f>COUNTIFS($U$7:$GC$7,G$10,$U51:$GC51,"&gt;a")+COUNTIFS($U$7:$GC$7,G$10,$U51:$GC51,"&gt;0")</f>
        <v>0</v>
      </c>
      <c r="H51" s="54">
        <f>COUNTIFS($U$7:$GC$7,H$10,$U51:$GC51,"&gt;a")+COUNTIFS($U$7:$GC$7,H$10,$U51:$GC51,"&gt;0")</f>
        <v>0</v>
      </c>
      <c r="I51" s="54">
        <f>COUNTIFS($U$7:$GC$7,I$10,$U51:$GC51,"&gt;a")+COUNTIFS($U$7:$GC$7,I$10,$U51:$GC51,"&gt;0")</f>
        <v>0</v>
      </c>
      <c r="J51" s="54">
        <f>COUNTIFS($U$7:$GC$7,J$10,$U51:$GC51,"&gt;a")+COUNTIFS($U$7:$GC$7,J$10,$U51:$GC51,"&gt;0")</f>
        <v>0</v>
      </c>
      <c r="K51" s="54">
        <f>COUNTIFS($U$7:$GC$7,K$10,$U51:$GC51,"&gt;a")+COUNTIFS($U$7:$GC$7,K$10,$U51:$GC51,"&gt;0")</f>
        <v>0</v>
      </c>
      <c r="L51" s="54">
        <f>COUNTIFS($U$7:$GC$7,L$10,$U51:$GC51,"&gt;a")+COUNTIFS($U$7:$GC$7,L$10,$U51:$GC51,"&gt;0")</f>
        <v>0</v>
      </c>
      <c r="M51" s="54">
        <f>COUNTIFS($U$7:$GC$7,M$10,$U51:$GC51,"&gt;a")+COUNTIFS($U$7:$GC$7,M$10,$U51:$GC51,"&gt;0")</f>
        <v>0</v>
      </c>
      <c r="N51" s="54">
        <f>COUNTIFS($U$8:$GC$8,"=K",U51:GC51,"&gt;a")+COUNTIFS($U$8:$GC$8,"=K",U51:GC51,"&gt;0")</f>
        <v>0</v>
      </c>
      <c r="O51" s="54">
        <f>COUNTIFS($U$8:$GC$8,"=C",U51:GC51,"&gt;a")+COUNTIFS($U$8:$GC$8,"=C",U51:GC51,"&gt;0")</f>
        <v>0</v>
      </c>
      <c r="P51" s="56"/>
      <c r="Q51" s="86"/>
      <c r="R51" s="57"/>
      <c r="S51" s="90"/>
      <c r="T51" s="88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71"/>
      <c r="AL51" s="71"/>
      <c r="AM51" s="71"/>
      <c r="AN51" s="71"/>
      <c r="AO51" s="71"/>
      <c r="AP51" s="104"/>
      <c r="AQ51" s="104"/>
      <c r="AR51" s="104"/>
      <c r="AS51" s="105"/>
      <c r="AT51" s="106"/>
      <c r="AU51" s="107"/>
      <c r="AV51" s="107"/>
      <c r="AW51" s="107"/>
      <c r="AX51" s="108"/>
      <c r="AY51" s="106"/>
      <c r="AZ51" s="107"/>
      <c r="BA51" s="107"/>
      <c r="BB51" s="107"/>
      <c r="BC51" s="105"/>
      <c r="BD51" s="106"/>
      <c r="BE51" s="107"/>
      <c r="BF51" s="107"/>
      <c r="BG51" s="107"/>
      <c r="BH51" s="108"/>
      <c r="BI51" s="106"/>
      <c r="BJ51" s="107"/>
      <c r="BK51" s="107"/>
      <c r="BL51" s="107"/>
      <c r="BM51" s="108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72"/>
      <c r="GD51" s="73" t="str">
        <f t="shared" si="26"/>
        <v/>
      </c>
      <c r="GE51" s="74" t="str">
        <f t="shared" si="27"/>
        <v>**</v>
      </c>
      <c r="GF51" s="74" t="str">
        <f t="shared" si="28"/>
        <v/>
      </c>
      <c r="GG51" s="74" t="str">
        <f t="shared" si="29"/>
        <v/>
      </c>
      <c r="GH51" s="75" t="str">
        <f t="shared" si="30"/>
        <v/>
      </c>
      <c r="GI51" s="74" t="str">
        <f t="shared" si="31"/>
        <v/>
      </c>
      <c r="GJ51" s="75" t="str">
        <f t="shared" si="32"/>
        <v/>
      </c>
      <c r="GK51" s="75" t="str">
        <f t="shared" si="33"/>
        <v/>
      </c>
      <c r="GL51" s="75" t="str">
        <f t="shared" si="34"/>
        <v/>
      </c>
      <c r="GM51" s="13">
        <f>ROW()</f>
        <v>51</v>
      </c>
      <c r="GN51" s="13" t="str">
        <f>IF(LEN(GL51)&gt;0,MAX(GN$11:GN50)+1,"")</f>
        <v/>
      </c>
      <c r="GO51" s="6" t="str">
        <f>IF(N51&gt;0,IF(O51=0,"K","Both"),IF(O51&gt;0,"C",""))</f>
        <v/>
      </c>
      <c r="GP51" s="75" t="str">
        <f>IF(ISTEXT(P51),A51,"")</f>
        <v/>
      </c>
      <c r="GQ51" s="76">
        <f>IF(ISNUMBER(GP51),IF(GP51&gt;8,MAX(GQ$10:GQ50)+1,0),0)</f>
        <v>0</v>
      </c>
      <c r="GR51" s="77" t="str">
        <f>IF(TRIM(P51)&gt;"a",COUNTIF([1]DrawDay1!AW$4:AW$3049,GE51)+COUNTIF([1]DrawDay1!AW$4:AW$3049,GF51)+COUNTIF([1]DrawDay2!AW$4:AW$2962,GE51)+COUNTIF([1]DrawDay2!AW$4:AW$2962,GF51)+COUNTIF([1]DrawDay3!AW$4:AW$2311,GE51)+COUNTIF([1]DrawDay3!AW$4:AW$2311,GF51)+COUNTIF([1]WarCanoe!AE$5:AE$1500,GD51),"")</f>
        <v/>
      </c>
      <c r="GS51" s="76">
        <f>IF(ISNUMBER(GR51),IF(GR51&gt;8,MAX(GS$10:GS50)+1,0),0)</f>
        <v>0</v>
      </c>
      <c r="GT51" s="78" t="str">
        <f t="shared" si="35"/>
        <v>**</v>
      </c>
      <c r="GU51" s="78"/>
      <c r="GV51" s="78" t="str">
        <f>IF(GK51="","",MATCH(GK51,GK$1:GK50,0))</f>
        <v/>
      </c>
      <c r="GW51" s="78" t="str">
        <f t="shared" si="36"/>
        <v/>
      </c>
      <c r="GX51" s="78" t="str">
        <f>IF(ISNUMBER(GW51),P51,"")</f>
        <v/>
      </c>
      <c r="GY51" s="74" t="str">
        <f>IF(ISNUMBER(GW51),INDEX(P$1:P$167,GW51),"")</f>
        <v/>
      </c>
      <c r="GZ51" s="79" t="str">
        <f>IF(ISNUMBER(GW51),MAX(GZ$11:GZ50)+1,"")</f>
        <v/>
      </c>
      <c r="HA51" s="80">
        <f>IF(ISTEXT(P51),IF(FIND(" ",P51&amp;HA$10)=(LEN(P51)+1),ROW(),0),0)</f>
        <v>0</v>
      </c>
      <c r="HB51" s="81">
        <f>IF(IF(LEN(TRIM(P51))=0,0,LEN(TRIM(P51))-LEN(SUBSTITUTE(P51," ",""))+1)&gt;2,ROW(),0)</f>
        <v>0</v>
      </c>
      <c r="HC51" s="81" t="str">
        <f>IF(LEN(R51)&gt;0,VLOOKUP(R51,HC$172:HD$179,2,FALSE),"")</f>
        <v/>
      </c>
      <c r="HD51" s="81" t="str">
        <f>IF(LEN(P51)&gt;0,IF(ISNA(HC51),ROW(),""),"")</f>
        <v/>
      </c>
      <c r="HE51" s="82" t="str">
        <f>IF(LEN(P51)&gt;0,IF(LEN(S51)&gt;0,VLOOKUP(P51,[1]PadTracInfo!G$2:H$999,2,FALSE),""),"")</f>
        <v/>
      </c>
      <c r="HF51" s="82"/>
      <c r="HG51" s="82" t="str">
        <f>IF(HF51="ok","ok",IF(LEN(S51)&gt;0,IF(S51=HE51,"ok","mismatch"),""))</f>
        <v/>
      </c>
      <c r="HH51" s="82" t="str">
        <f>IF(LEN(P51)&gt;0,IF(LEN(HG51)&gt;0,HG51,IF(LEN(S51)=0,VLOOKUP(P51,[1]PadTracInfo!G$2:H$999,2,FALSE),"")),"")</f>
        <v/>
      </c>
      <c r="HI51" s="83" t="str">
        <f>IF(LEN(P51)&gt;0,IF(ISNA(HH51),"Not Registered",IF(HH51="ok","ok",IF(HH51="mismatch","Registration number does not match",IF(ISNUMBER(HH51),"ok","Logic ERROR")))),"")</f>
        <v/>
      </c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</row>
    <row r="52" spans="1:229" s="92" customFormat="1" ht="13.5" thickBot="1" x14ac:dyDescent="0.25">
      <c r="A52" s="54" t="str">
        <f>IF(ISTEXT(P52),COUNTIF([1]DrawDay1!AX$4:AX$3049,GE52)+COUNTIF([1]DrawDay1!AX$4:AX$3049,GF52)+COUNTIF([1]DrawDay2!AX$4:AX$2962,GE52)+COUNTIF([1]DrawDay2!AX$4:AX$2962,GF52)+COUNTIF([1]DrawDay3!AX$4:AX$2311,GE52)+COUNTIF([1]DrawDay3!AX$4:AX$2311,GF52)+COUNTIF([1]WarCanoe!AF$4:AF3363,GE52),"")</f>
        <v/>
      </c>
      <c r="B52" s="54" t="str">
        <f>IF(ISTEXT(P52),COUNTIF([1]DrawDay1!AV$4:AV$3049,GE52)+COUNTIF([1]DrawDay2!AV$4:AV$2962,GE52)+COUNTIF([1]DrawDay3!AV$4:AV$2311,GE52)+COUNTIF([1]WarCanoe!AG$4:AG3363,GE52),"")</f>
        <v/>
      </c>
      <c r="C52" s="55">
        <f t="shared" si="25"/>
        <v>0</v>
      </c>
      <c r="D52" s="54">
        <f>COUNTIFS($U$7:$GC$7,D$10,$U52:$GC52,"&gt;a")+COUNTIFS($U$7:$GC$7,D$10,$U52:$GC52,"&gt;0")</f>
        <v>0</v>
      </c>
      <c r="E52" s="54">
        <f>COUNTIFS($U$7:$GC$7,E$10,$U52:$GC52,"&gt;a")+COUNTIFS($U$7:$GC$7,E$10,$U52:$GC52,"&gt;0")</f>
        <v>0</v>
      </c>
      <c r="F52" s="54">
        <f>COUNTIFS($U$7:$GC$7,F$10,$U52:$GC52,"&gt;a")+COUNTIFS($U$7:$GC$7,F$10,$U52:$GC52,"&gt;0")</f>
        <v>0</v>
      </c>
      <c r="G52" s="54">
        <f>COUNTIFS($U$7:$GC$7,G$10,$U52:$GC52,"&gt;a")+COUNTIFS($U$7:$GC$7,G$10,$U52:$GC52,"&gt;0")</f>
        <v>0</v>
      </c>
      <c r="H52" s="54">
        <f>COUNTIFS($U$7:$GC$7,H$10,$U52:$GC52,"&gt;a")+COUNTIFS($U$7:$GC$7,H$10,$U52:$GC52,"&gt;0")</f>
        <v>0</v>
      </c>
      <c r="I52" s="54">
        <f>COUNTIFS($U$7:$GC$7,I$10,$U52:$GC52,"&gt;a")+COUNTIFS($U$7:$GC$7,I$10,$U52:$GC52,"&gt;0")</f>
        <v>0</v>
      </c>
      <c r="J52" s="54">
        <f>COUNTIFS($U$7:$GC$7,J$10,$U52:$GC52,"&gt;a")+COUNTIFS($U$7:$GC$7,J$10,$U52:$GC52,"&gt;0")</f>
        <v>0</v>
      </c>
      <c r="K52" s="54">
        <f>COUNTIFS($U$7:$GC$7,K$10,$U52:$GC52,"&gt;a")+COUNTIFS($U$7:$GC$7,K$10,$U52:$GC52,"&gt;0")</f>
        <v>0</v>
      </c>
      <c r="L52" s="54">
        <f>COUNTIFS($U$7:$GC$7,L$10,$U52:$GC52,"&gt;a")+COUNTIFS($U$7:$GC$7,L$10,$U52:$GC52,"&gt;0")</f>
        <v>0</v>
      </c>
      <c r="M52" s="54">
        <f>COUNTIFS($U$7:$GC$7,M$10,$U52:$GC52,"&gt;a")+COUNTIFS($U$7:$GC$7,M$10,$U52:$GC52,"&gt;0")</f>
        <v>0</v>
      </c>
      <c r="N52" s="54">
        <f>COUNTIFS($U$8:$GC$8,"=K",U52:GC52,"&gt;a")+COUNTIFS($U$8:$GC$8,"=K",U52:GC52,"&gt;0")</f>
        <v>0</v>
      </c>
      <c r="O52" s="54">
        <f>COUNTIFS($U$8:$GC$8,"=C",U52:GC52,"&gt;a")+COUNTIFS($U$8:$GC$8,"=C",U52:GC52,"&gt;0")</f>
        <v>0</v>
      </c>
      <c r="P52" s="56"/>
      <c r="Q52" s="86"/>
      <c r="R52" s="57"/>
      <c r="S52" s="90"/>
      <c r="T52" s="88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71"/>
      <c r="AL52" s="71"/>
      <c r="AM52" s="71"/>
      <c r="AN52" s="71"/>
      <c r="AO52" s="71"/>
      <c r="AP52" s="104"/>
      <c r="AQ52" s="104"/>
      <c r="AR52" s="104"/>
      <c r="AS52" s="105"/>
      <c r="AT52" s="106"/>
      <c r="AU52" s="107"/>
      <c r="AV52" s="107"/>
      <c r="AW52" s="107"/>
      <c r="AX52" s="108"/>
      <c r="AY52" s="106"/>
      <c r="AZ52" s="107"/>
      <c r="BA52" s="107"/>
      <c r="BB52" s="107"/>
      <c r="BC52" s="105"/>
      <c r="BD52" s="106"/>
      <c r="BE52" s="107"/>
      <c r="BF52" s="107"/>
      <c r="BG52" s="107"/>
      <c r="BH52" s="108"/>
      <c r="BI52" s="106"/>
      <c r="BJ52" s="107"/>
      <c r="BK52" s="107"/>
      <c r="BL52" s="107"/>
      <c r="BM52" s="108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72"/>
      <c r="GD52" s="73" t="str">
        <f t="shared" si="26"/>
        <v/>
      </c>
      <c r="GE52" s="74" t="str">
        <f t="shared" si="27"/>
        <v>**</v>
      </c>
      <c r="GF52" s="74" t="str">
        <f t="shared" si="28"/>
        <v/>
      </c>
      <c r="GG52" s="74" t="str">
        <f t="shared" si="29"/>
        <v/>
      </c>
      <c r="GH52" s="75" t="str">
        <f t="shared" si="30"/>
        <v/>
      </c>
      <c r="GI52" s="74" t="str">
        <f t="shared" si="31"/>
        <v/>
      </c>
      <c r="GJ52" s="75" t="str">
        <f t="shared" si="32"/>
        <v/>
      </c>
      <c r="GK52" s="75" t="str">
        <f t="shared" si="33"/>
        <v/>
      </c>
      <c r="GL52" s="75" t="str">
        <f t="shared" si="34"/>
        <v/>
      </c>
      <c r="GM52" s="13">
        <f>ROW()</f>
        <v>52</v>
      </c>
      <c r="GN52" s="13" t="str">
        <f>IF(LEN(GL52)&gt;0,MAX(GN$11:GN51)+1,"")</f>
        <v/>
      </c>
      <c r="GO52" s="6" t="str">
        <f>IF(N52&gt;0,IF(O52=0,"K","Both"),IF(O52&gt;0,"C",""))</f>
        <v/>
      </c>
      <c r="GP52" s="75" t="str">
        <f>IF(ISTEXT(P52),A52,"")</f>
        <v/>
      </c>
      <c r="GQ52" s="76">
        <f>IF(ISNUMBER(GP52),IF(GP52&gt;8,MAX(GQ$10:GQ51)+1,0),0)</f>
        <v>0</v>
      </c>
      <c r="GR52" s="77" t="str">
        <f>IF(TRIM(P52)&gt;"a",COUNTIF([1]DrawDay1!AW$4:AW$3049,GE52)+COUNTIF([1]DrawDay1!AW$4:AW$3049,GF52)+COUNTIF([1]DrawDay2!AW$4:AW$2962,GE52)+COUNTIF([1]DrawDay2!AW$4:AW$2962,GF52)+COUNTIF([1]DrawDay3!AW$4:AW$2311,GE52)+COUNTIF([1]DrawDay3!AW$4:AW$2311,GF52)+COUNTIF([1]WarCanoe!AE$5:AE$1500,GD52),"")</f>
        <v/>
      </c>
      <c r="GS52" s="76">
        <f>IF(ISNUMBER(GR52),IF(GR52&gt;8,MAX(GS$10:GS51)+1,0),0)</f>
        <v>0</v>
      </c>
      <c r="GT52" s="78" t="str">
        <f t="shared" si="35"/>
        <v>**</v>
      </c>
      <c r="GU52" s="78"/>
      <c r="GV52" s="78" t="str">
        <f>IF(GK52="","",MATCH(GK52,GK$1:GK51,0))</f>
        <v/>
      </c>
      <c r="GW52" s="78" t="str">
        <f t="shared" si="36"/>
        <v/>
      </c>
      <c r="GX52" s="78" t="str">
        <f>IF(ISNUMBER(GW52),P52,"")</f>
        <v/>
      </c>
      <c r="GY52" s="74" t="str">
        <f>IF(ISNUMBER(GW52),INDEX(P$1:P$167,GW52),"")</f>
        <v/>
      </c>
      <c r="GZ52" s="79" t="str">
        <f>IF(ISNUMBER(GW52),MAX(GZ$11:GZ51)+1,"")</f>
        <v/>
      </c>
      <c r="HA52" s="80">
        <f>IF(ISTEXT(P52),IF(FIND(" ",P52&amp;HA$10)=(LEN(P52)+1),ROW(),0),0)</f>
        <v>0</v>
      </c>
      <c r="HB52" s="81">
        <f>IF(IF(LEN(TRIM(P52))=0,0,LEN(TRIM(P52))-LEN(SUBSTITUTE(P52," ",""))+1)&gt;2,ROW(),0)</f>
        <v>0</v>
      </c>
      <c r="HC52" s="81" t="str">
        <f>IF(LEN(R52)&gt;0,VLOOKUP(R52,HC$172:HD$179,2,FALSE),"")</f>
        <v/>
      </c>
      <c r="HD52" s="81" t="str">
        <f>IF(LEN(P52)&gt;0,IF(ISNA(HC52),ROW(),""),"")</f>
        <v/>
      </c>
      <c r="HE52" s="82" t="str">
        <f>IF(LEN(P52)&gt;0,IF(LEN(S52)&gt;0,VLOOKUP(P52,[1]PadTracInfo!G$2:H$999,2,FALSE),""),"")</f>
        <v/>
      </c>
      <c r="HF52" s="82"/>
      <c r="HG52" s="82" t="str">
        <f>IF(HF52="ok","ok",IF(LEN(S52)&gt;0,IF(S52=HE52,"ok","mismatch"),""))</f>
        <v/>
      </c>
      <c r="HH52" s="82" t="str">
        <f>IF(LEN(P52)&gt;0,IF(LEN(HG52)&gt;0,HG52,IF(LEN(S52)=0,VLOOKUP(P52,[1]PadTracInfo!G$2:H$999,2,FALSE),"")),"")</f>
        <v/>
      </c>
      <c r="HI52" s="83" t="str">
        <f>IF(LEN(P52)&gt;0,IF(ISNA(HH52),"Not Registered",IF(HH52="ok","ok",IF(HH52="mismatch","Registration number does not match",IF(ISNUMBER(HH52),"ok","Logic ERROR")))),"")</f>
        <v/>
      </c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</row>
    <row r="53" spans="1:229" s="92" customFormat="1" ht="13.5" thickBot="1" x14ac:dyDescent="0.25">
      <c r="A53" s="54" t="str">
        <f>IF(ISTEXT(P53),COUNTIF([1]DrawDay1!AX$4:AX$3049,GE53)+COUNTIF([1]DrawDay1!AX$4:AX$3049,GF53)+COUNTIF([1]DrawDay2!AX$4:AX$2962,GE53)+COUNTIF([1]DrawDay2!AX$4:AX$2962,GF53)+COUNTIF([1]DrawDay3!AX$4:AX$2311,GE53)+COUNTIF([1]DrawDay3!AX$4:AX$2311,GF53)+COUNTIF([1]WarCanoe!AF$4:AF3364,GE53),"")</f>
        <v/>
      </c>
      <c r="B53" s="54" t="str">
        <f>IF(ISTEXT(P53),COUNTIF([1]DrawDay1!AV$4:AV$3049,GE53)+COUNTIF([1]DrawDay2!AV$4:AV$2962,GE53)+COUNTIF([1]DrawDay3!AV$4:AV$2311,GE53)+COUNTIF([1]WarCanoe!AG$4:AG3364,GE53),"")</f>
        <v/>
      </c>
      <c r="C53" s="55">
        <f t="shared" si="25"/>
        <v>0</v>
      </c>
      <c r="D53" s="54">
        <f>COUNTIFS($U$7:$GC$7,D$10,$U53:$GC53,"&gt;a")+COUNTIFS($U$7:$GC$7,D$10,$U53:$GC53,"&gt;0")</f>
        <v>0</v>
      </c>
      <c r="E53" s="54">
        <f>COUNTIFS($U$7:$GC$7,E$10,$U53:$GC53,"&gt;a")+COUNTIFS($U$7:$GC$7,E$10,$U53:$GC53,"&gt;0")</f>
        <v>0</v>
      </c>
      <c r="F53" s="54">
        <f>COUNTIFS($U$7:$GC$7,F$10,$U53:$GC53,"&gt;a")+COUNTIFS($U$7:$GC$7,F$10,$U53:$GC53,"&gt;0")</f>
        <v>0</v>
      </c>
      <c r="G53" s="54">
        <f>COUNTIFS($U$7:$GC$7,G$10,$U53:$GC53,"&gt;a")+COUNTIFS($U$7:$GC$7,G$10,$U53:$GC53,"&gt;0")</f>
        <v>0</v>
      </c>
      <c r="H53" s="54">
        <f>COUNTIFS($U$7:$GC$7,H$10,$U53:$GC53,"&gt;a")+COUNTIFS($U$7:$GC$7,H$10,$U53:$GC53,"&gt;0")</f>
        <v>0</v>
      </c>
      <c r="I53" s="54">
        <f>COUNTIFS($U$7:$GC$7,I$10,$U53:$GC53,"&gt;a")+COUNTIFS($U$7:$GC$7,I$10,$U53:$GC53,"&gt;0")</f>
        <v>0</v>
      </c>
      <c r="J53" s="54">
        <f>COUNTIFS($U$7:$GC$7,J$10,$U53:$GC53,"&gt;a")+COUNTIFS($U$7:$GC$7,J$10,$U53:$GC53,"&gt;0")</f>
        <v>0</v>
      </c>
      <c r="K53" s="54">
        <f>COUNTIFS($U$7:$GC$7,K$10,$U53:$GC53,"&gt;a")+COUNTIFS($U$7:$GC$7,K$10,$U53:$GC53,"&gt;0")</f>
        <v>0</v>
      </c>
      <c r="L53" s="54">
        <f>COUNTIFS($U$7:$GC$7,L$10,$U53:$GC53,"&gt;a")+COUNTIFS($U$7:$GC$7,L$10,$U53:$GC53,"&gt;0")</f>
        <v>0</v>
      </c>
      <c r="M53" s="54">
        <f>COUNTIFS($U$7:$GC$7,M$10,$U53:$GC53,"&gt;a")+COUNTIFS($U$7:$GC$7,M$10,$U53:$GC53,"&gt;0")</f>
        <v>0</v>
      </c>
      <c r="N53" s="54">
        <f>COUNTIFS($U$8:$GC$8,"=K",U53:GC53,"&gt;a")+COUNTIFS($U$8:$GC$8,"=K",U53:GC53,"&gt;0")</f>
        <v>0</v>
      </c>
      <c r="O53" s="54">
        <f>COUNTIFS($U$8:$GC$8,"=C",U53:GC53,"&gt;a")+COUNTIFS($U$8:$GC$8,"=C",U53:GC53,"&gt;0")</f>
        <v>0</v>
      </c>
      <c r="P53" s="56"/>
      <c r="Q53" s="86"/>
      <c r="R53" s="57"/>
      <c r="S53" s="90"/>
      <c r="T53" s="88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71"/>
      <c r="AL53" s="71"/>
      <c r="AM53" s="71"/>
      <c r="AN53" s="71"/>
      <c r="AO53" s="71"/>
      <c r="AP53" s="104"/>
      <c r="AQ53" s="104"/>
      <c r="AR53" s="104"/>
      <c r="AS53" s="105"/>
      <c r="AT53" s="106"/>
      <c r="AU53" s="107"/>
      <c r="AV53" s="107"/>
      <c r="AW53" s="107"/>
      <c r="AX53" s="108"/>
      <c r="AY53" s="106"/>
      <c r="AZ53" s="107"/>
      <c r="BA53" s="107"/>
      <c r="BB53" s="107"/>
      <c r="BC53" s="105"/>
      <c r="BD53" s="106"/>
      <c r="BE53" s="107"/>
      <c r="BF53" s="107"/>
      <c r="BG53" s="107"/>
      <c r="BH53" s="108"/>
      <c r="BI53" s="106"/>
      <c r="BJ53" s="107"/>
      <c r="BK53" s="107"/>
      <c r="BL53" s="107"/>
      <c r="BM53" s="108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72"/>
      <c r="GD53" s="73" t="str">
        <f t="shared" si="26"/>
        <v/>
      </c>
      <c r="GE53" s="74" t="str">
        <f t="shared" si="27"/>
        <v>**</v>
      </c>
      <c r="GF53" s="74" t="str">
        <f t="shared" si="28"/>
        <v/>
      </c>
      <c r="GG53" s="74" t="str">
        <f t="shared" si="29"/>
        <v/>
      </c>
      <c r="GH53" s="75" t="str">
        <f t="shared" si="30"/>
        <v/>
      </c>
      <c r="GI53" s="74" t="str">
        <f t="shared" si="31"/>
        <v/>
      </c>
      <c r="GJ53" s="75" t="str">
        <f t="shared" si="32"/>
        <v/>
      </c>
      <c r="GK53" s="75" t="str">
        <f t="shared" si="33"/>
        <v/>
      </c>
      <c r="GL53" s="75" t="str">
        <f t="shared" si="34"/>
        <v/>
      </c>
      <c r="GM53" s="13">
        <f>ROW()</f>
        <v>53</v>
      </c>
      <c r="GN53" s="13" t="str">
        <f>IF(LEN(GL53)&gt;0,MAX(GN$11:GN52)+1,"")</f>
        <v/>
      </c>
      <c r="GO53" s="6" t="str">
        <f>IF(N53&gt;0,IF(O53=0,"K","Both"),IF(O53&gt;0,"C",""))</f>
        <v/>
      </c>
      <c r="GP53" s="75" t="str">
        <f>IF(ISTEXT(P53),A53,"")</f>
        <v/>
      </c>
      <c r="GQ53" s="76">
        <f>IF(ISNUMBER(GP53),IF(GP53&gt;8,MAX(GQ$10:GQ52)+1,0),0)</f>
        <v>0</v>
      </c>
      <c r="GR53" s="77" t="str">
        <f>IF(TRIM(P53)&gt;"a",COUNTIF([1]DrawDay1!AW$4:AW$3049,GE53)+COUNTIF([1]DrawDay1!AW$4:AW$3049,GF53)+COUNTIF([1]DrawDay2!AW$4:AW$2962,GE53)+COUNTIF([1]DrawDay2!AW$4:AW$2962,GF53)+COUNTIF([1]DrawDay3!AW$4:AW$2311,GE53)+COUNTIF([1]DrawDay3!AW$4:AW$2311,GF53)+COUNTIF([1]WarCanoe!AE$5:AE$1500,GD53),"")</f>
        <v/>
      </c>
      <c r="GS53" s="76">
        <f>IF(ISNUMBER(GR53),IF(GR53&gt;8,MAX(GS$10:GS52)+1,0),0)</f>
        <v>0</v>
      </c>
      <c r="GT53" s="78" t="str">
        <f t="shared" si="35"/>
        <v>**</v>
      </c>
      <c r="GU53" s="78"/>
      <c r="GV53" s="78" t="str">
        <f>IF(GK53="","",MATCH(GK53,GK$1:GK52,0))</f>
        <v/>
      </c>
      <c r="GW53" s="78" t="str">
        <f t="shared" si="36"/>
        <v/>
      </c>
      <c r="GX53" s="78" t="str">
        <f>IF(ISNUMBER(GW53),P53,"")</f>
        <v/>
      </c>
      <c r="GY53" s="74" t="str">
        <f>IF(ISNUMBER(GW53),INDEX(P$1:P$167,GW53),"")</f>
        <v/>
      </c>
      <c r="GZ53" s="79" t="str">
        <f>IF(ISNUMBER(GW53),MAX(GZ$11:GZ52)+1,"")</f>
        <v/>
      </c>
      <c r="HA53" s="80">
        <f>IF(ISTEXT(P53),IF(FIND(" ",P53&amp;HA$10)=(LEN(P53)+1),ROW(),0),0)</f>
        <v>0</v>
      </c>
      <c r="HB53" s="81">
        <f>IF(IF(LEN(TRIM(P53))=0,0,LEN(TRIM(P53))-LEN(SUBSTITUTE(P53," ",""))+1)&gt;2,ROW(),0)</f>
        <v>0</v>
      </c>
      <c r="HC53" s="81" t="str">
        <f>IF(LEN(R53)&gt;0,VLOOKUP(R53,HC$172:HD$179,2,FALSE),"")</f>
        <v/>
      </c>
      <c r="HD53" s="81" t="str">
        <f>IF(LEN(P53)&gt;0,IF(ISNA(HC53),ROW(),""),"")</f>
        <v/>
      </c>
      <c r="HE53" s="82" t="str">
        <f>IF(LEN(P53)&gt;0,IF(LEN(S53)&gt;0,VLOOKUP(P53,[1]PadTracInfo!G$2:H$999,2,FALSE),""),"")</f>
        <v/>
      </c>
      <c r="HF53" s="82"/>
      <c r="HG53" s="82" t="str">
        <f>IF(HF53="ok","ok",IF(LEN(S53)&gt;0,IF(S53=HE53,"ok","mismatch"),""))</f>
        <v/>
      </c>
      <c r="HH53" s="82" t="str">
        <f>IF(LEN(P53)&gt;0,IF(LEN(HG53)&gt;0,HG53,IF(LEN(S53)=0,VLOOKUP(P53,[1]PadTracInfo!G$2:H$999,2,FALSE),"")),"")</f>
        <v/>
      </c>
      <c r="HI53" s="83" t="str">
        <f>IF(LEN(P53)&gt;0,IF(ISNA(HH53),"Not Registered",IF(HH53="ok","ok",IF(HH53="mismatch","Registration number does not match",IF(ISNUMBER(HH53),"ok","Logic ERROR")))),"")</f>
        <v/>
      </c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</row>
    <row r="54" spans="1:229" s="92" customFormat="1" ht="13.5" thickBot="1" x14ac:dyDescent="0.25">
      <c r="A54" s="54" t="str">
        <f>IF(ISTEXT(P54),COUNTIF([1]DrawDay1!AX$4:AX$3049,GE54)+COUNTIF([1]DrawDay1!AX$4:AX$3049,GF54)+COUNTIF([1]DrawDay2!AX$4:AX$2962,GE54)+COUNTIF([1]DrawDay2!AX$4:AX$2962,GF54)+COUNTIF([1]DrawDay3!AX$4:AX$2311,GE54)+COUNTIF([1]DrawDay3!AX$4:AX$2311,GF54)+COUNTIF([1]WarCanoe!AF$4:AF3365,GE54),"")</f>
        <v/>
      </c>
      <c r="B54" s="54" t="str">
        <f>IF(ISTEXT(P54),COUNTIF([1]DrawDay1!AV$4:AV$3049,GE54)+COUNTIF([1]DrawDay2!AV$4:AV$2962,GE54)+COUNTIF([1]DrawDay3!AV$4:AV$2311,GE54)+COUNTIF([1]WarCanoe!AG$4:AG3365,GE54),"")</f>
        <v/>
      </c>
      <c r="C54" s="55">
        <f t="shared" si="25"/>
        <v>0</v>
      </c>
      <c r="D54" s="54">
        <f>COUNTIFS($U$7:$GC$7,D$10,$U54:$GC54,"&gt;a")+COUNTIFS($U$7:$GC$7,D$10,$U54:$GC54,"&gt;0")</f>
        <v>0</v>
      </c>
      <c r="E54" s="54">
        <f>COUNTIFS($U$7:$GC$7,E$10,$U54:$GC54,"&gt;a")+COUNTIFS($U$7:$GC$7,E$10,$U54:$GC54,"&gt;0")</f>
        <v>0</v>
      </c>
      <c r="F54" s="54">
        <f>COUNTIFS($U$7:$GC$7,F$10,$U54:$GC54,"&gt;a")+COUNTIFS($U$7:$GC$7,F$10,$U54:$GC54,"&gt;0")</f>
        <v>0</v>
      </c>
      <c r="G54" s="54">
        <f>COUNTIFS($U$7:$GC$7,G$10,$U54:$GC54,"&gt;a")+COUNTIFS($U$7:$GC$7,G$10,$U54:$GC54,"&gt;0")</f>
        <v>0</v>
      </c>
      <c r="H54" s="54">
        <f>COUNTIFS($U$7:$GC$7,H$10,$U54:$GC54,"&gt;a")+COUNTIFS($U$7:$GC$7,H$10,$U54:$GC54,"&gt;0")</f>
        <v>0</v>
      </c>
      <c r="I54" s="54">
        <f>COUNTIFS($U$7:$GC$7,I$10,$U54:$GC54,"&gt;a")+COUNTIFS($U$7:$GC$7,I$10,$U54:$GC54,"&gt;0")</f>
        <v>0</v>
      </c>
      <c r="J54" s="54">
        <f>COUNTIFS($U$7:$GC$7,J$10,$U54:$GC54,"&gt;a")+COUNTIFS($U$7:$GC$7,J$10,$U54:$GC54,"&gt;0")</f>
        <v>0</v>
      </c>
      <c r="K54" s="54">
        <f>COUNTIFS($U$7:$GC$7,K$10,$U54:$GC54,"&gt;a")+COUNTIFS($U$7:$GC$7,K$10,$U54:$GC54,"&gt;0")</f>
        <v>0</v>
      </c>
      <c r="L54" s="54">
        <f>COUNTIFS($U$7:$GC$7,L$10,$U54:$GC54,"&gt;a")+COUNTIFS($U$7:$GC$7,L$10,$U54:$GC54,"&gt;0")</f>
        <v>0</v>
      </c>
      <c r="M54" s="54">
        <f>COUNTIFS($U$7:$GC$7,M$10,$U54:$GC54,"&gt;a")+COUNTIFS($U$7:$GC$7,M$10,$U54:$GC54,"&gt;0")</f>
        <v>0</v>
      </c>
      <c r="N54" s="54">
        <f>COUNTIFS($U$8:$GC$8,"=K",U54:GC54,"&gt;a")+COUNTIFS($U$8:$GC$8,"=K",U54:GC54,"&gt;0")</f>
        <v>0</v>
      </c>
      <c r="O54" s="54">
        <f>COUNTIFS($U$8:$GC$8,"=C",U54:GC54,"&gt;a")+COUNTIFS($U$8:$GC$8,"=C",U54:GC54,"&gt;0")</f>
        <v>0</v>
      </c>
      <c r="P54" s="56"/>
      <c r="Q54" s="86"/>
      <c r="R54" s="57"/>
      <c r="S54" s="90"/>
      <c r="T54" s="88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71"/>
      <c r="AL54" s="71"/>
      <c r="AM54" s="71"/>
      <c r="AN54" s="71"/>
      <c r="AO54" s="71"/>
      <c r="AP54" s="104"/>
      <c r="AQ54" s="104"/>
      <c r="AR54" s="104"/>
      <c r="AS54" s="105"/>
      <c r="AT54" s="106"/>
      <c r="AU54" s="107"/>
      <c r="AV54" s="107"/>
      <c r="AW54" s="107"/>
      <c r="AX54" s="108"/>
      <c r="AY54" s="106"/>
      <c r="AZ54" s="107"/>
      <c r="BA54" s="107"/>
      <c r="BB54" s="107"/>
      <c r="BC54" s="105"/>
      <c r="BD54" s="106"/>
      <c r="BE54" s="107"/>
      <c r="BF54" s="107"/>
      <c r="BG54" s="107"/>
      <c r="BH54" s="108"/>
      <c r="BI54" s="106"/>
      <c r="BJ54" s="107"/>
      <c r="BK54" s="107"/>
      <c r="BL54" s="107"/>
      <c r="BM54" s="108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72"/>
      <c r="GD54" s="73" t="str">
        <f t="shared" si="26"/>
        <v/>
      </c>
      <c r="GE54" s="74" t="str">
        <f t="shared" si="27"/>
        <v>**</v>
      </c>
      <c r="GF54" s="74" t="str">
        <f t="shared" si="28"/>
        <v/>
      </c>
      <c r="GG54" s="74" t="str">
        <f t="shared" si="29"/>
        <v/>
      </c>
      <c r="GH54" s="75" t="str">
        <f t="shared" si="30"/>
        <v/>
      </c>
      <c r="GI54" s="74" t="str">
        <f t="shared" si="31"/>
        <v/>
      </c>
      <c r="GJ54" s="75" t="str">
        <f t="shared" si="32"/>
        <v/>
      </c>
      <c r="GK54" s="75" t="str">
        <f t="shared" si="33"/>
        <v/>
      </c>
      <c r="GL54" s="75" t="str">
        <f t="shared" si="34"/>
        <v/>
      </c>
      <c r="GM54" s="13">
        <f>ROW()</f>
        <v>54</v>
      </c>
      <c r="GN54" s="13" t="str">
        <f>IF(LEN(GL54)&gt;0,MAX(GN$11:GN53)+1,"")</f>
        <v/>
      </c>
      <c r="GO54" s="6" t="str">
        <f>IF(N54&gt;0,IF(O54=0,"K","Both"),IF(O54&gt;0,"C",""))</f>
        <v/>
      </c>
      <c r="GP54" s="75" t="str">
        <f>IF(ISTEXT(P54),A54,"")</f>
        <v/>
      </c>
      <c r="GQ54" s="76">
        <f>IF(ISNUMBER(GP54),IF(GP54&gt;8,MAX(GQ$10:GQ53)+1,0),0)</f>
        <v>0</v>
      </c>
      <c r="GR54" s="77" t="str">
        <f>IF(TRIM(P54)&gt;"a",COUNTIF([1]DrawDay1!AW$4:AW$3049,GE54)+COUNTIF([1]DrawDay1!AW$4:AW$3049,GF54)+COUNTIF([1]DrawDay2!AW$4:AW$2962,GE54)+COUNTIF([1]DrawDay2!AW$4:AW$2962,GF54)+COUNTIF([1]DrawDay3!AW$4:AW$2311,GE54)+COUNTIF([1]DrawDay3!AW$4:AW$2311,GF54)+COUNTIF([1]WarCanoe!AE$5:AE$1500,GD54),"")</f>
        <v/>
      </c>
      <c r="GS54" s="76">
        <f>IF(ISNUMBER(GR54),IF(GR54&gt;8,MAX(GS$10:GS53)+1,0),0)</f>
        <v>0</v>
      </c>
      <c r="GT54" s="78" t="str">
        <f t="shared" si="35"/>
        <v>**</v>
      </c>
      <c r="GU54" s="78"/>
      <c r="GV54" s="78" t="str">
        <f>IF(GK54="","",MATCH(GK54,GK$1:GK53,0))</f>
        <v/>
      </c>
      <c r="GW54" s="78" t="str">
        <f t="shared" si="36"/>
        <v/>
      </c>
      <c r="GX54" s="78" t="str">
        <f>IF(ISNUMBER(GW54),P54,"")</f>
        <v/>
      </c>
      <c r="GY54" s="74" t="str">
        <f>IF(ISNUMBER(GW54),INDEX(P$1:P$167,GW54),"")</f>
        <v/>
      </c>
      <c r="GZ54" s="79" t="str">
        <f>IF(ISNUMBER(GW54),MAX(GZ$11:GZ53)+1,"")</f>
        <v/>
      </c>
      <c r="HA54" s="80">
        <f>IF(ISTEXT(P54),IF(FIND(" ",P54&amp;HA$10)=(LEN(P54)+1),ROW(),0),0)</f>
        <v>0</v>
      </c>
      <c r="HB54" s="81">
        <f>IF(IF(LEN(TRIM(P54))=0,0,LEN(TRIM(P54))-LEN(SUBSTITUTE(P54," ",""))+1)&gt;2,ROW(),0)</f>
        <v>0</v>
      </c>
      <c r="HC54" s="81" t="str">
        <f>IF(LEN(R54)&gt;0,VLOOKUP(R54,HC$172:HD$179,2,FALSE),"")</f>
        <v/>
      </c>
      <c r="HD54" s="81" t="str">
        <f>IF(LEN(P54)&gt;0,IF(ISNA(HC54),ROW(),""),"")</f>
        <v/>
      </c>
      <c r="HE54" s="82" t="str">
        <f>IF(LEN(P54)&gt;0,IF(LEN(S54)&gt;0,VLOOKUP(P54,[1]PadTracInfo!G$2:H$999,2,FALSE),""),"")</f>
        <v/>
      </c>
      <c r="HF54" s="82"/>
      <c r="HG54" s="82" t="str">
        <f>IF(HF54="ok","ok",IF(LEN(S54)&gt;0,IF(S54=HE54,"ok","mismatch"),""))</f>
        <v/>
      </c>
      <c r="HH54" s="82" t="str">
        <f>IF(LEN(P54)&gt;0,IF(LEN(HG54)&gt;0,HG54,IF(LEN(S54)=0,VLOOKUP(P54,[1]PadTracInfo!G$2:H$999,2,FALSE),"")),"")</f>
        <v/>
      </c>
      <c r="HI54" s="83" t="str">
        <f>IF(LEN(P54)&gt;0,IF(ISNA(HH54),"Not Registered",IF(HH54="ok","ok",IF(HH54="mismatch","Registration number does not match",IF(ISNUMBER(HH54),"ok","Logic ERROR")))),"")</f>
        <v/>
      </c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</row>
    <row r="55" spans="1:229" s="92" customFormat="1" ht="13.5" thickBot="1" x14ac:dyDescent="0.25">
      <c r="A55" s="54" t="str">
        <f>IF(ISTEXT(P55),COUNTIF([1]DrawDay1!AX$4:AX$3049,GE55)+COUNTIF([1]DrawDay1!AX$4:AX$3049,GF55)+COUNTIF([1]DrawDay2!AX$4:AX$2962,GE55)+COUNTIF([1]DrawDay2!AX$4:AX$2962,GF55)+COUNTIF([1]DrawDay3!AX$4:AX$2311,GE55)+COUNTIF([1]DrawDay3!AX$4:AX$2311,GF55)+COUNTIF([1]WarCanoe!AF$4:AF3366,GE55),"")</f>
        <v/>
      </c>
      <c r="B55" s="54" t="str">
        <f>IF(ISTEXT(P55),COUNTIF([1]DrawDay1!AV$4:AV$3049,GE55)+COUNTIF([1]DrawDay2!AV$4:AV$2962,GE55)+COUNTIF([1]DrawDay3!AV$4:AV$2311,GE55)+COUNTIF([1]WarCanoe!AG$4:AG3366,GE55),"")</f>
        <v/>
      </c>
      <c r="C55" s="55">
        <f t="shared" si="25"/>
        <v>0</v>
      </c>
      <c r="D55" s="54">
        <f>COUNTIFS($U$7:$GC$7,D$10,$U55:$GC55,"&gt;a")+COUNTIFS($U$7:$GC$7,D$10,$U55:$GC55,"&gt;0")</f>
        <v>0</v>
      </c>
      <c r="E55" s="54">
        <f>COUNTIFS($U$7:$GC$7,E$10,$U55:$GC55,"&gt;a")+COUNTIFS($U$7:$GC$7,E$10,$U55:$GC55,"&gt;0")</f>
        <v>0</v>
      </c>
      <c r="F55" s="54">
        <f>COUNTIFS($U$7:$GC$7,F$10,$U55:$GC55,"&gt;a")+COUNTIFS($U$7:$GC$7,F$10,$U55:$GC55,"&gt;0")</f>
        <v>0</v>
      </c>
      <c r="G55" s="54">
        <f>COUNTIFS($U$7:$GC$7,G$10,$U55:$GC55,"&gt;a")+COUNTIFS($U$7:$GC$7,G$10,$U55:$GC55,"&gt;0")</f>
        <v>0</v>
      </c>
      <c r="H55" s="54">
        <f>COUNTIFS($U$7:$GC$7,H$10,$U55:$GC55,"&gt;a")+COUNTIFS($U$7:$GC$7,H$10,$U55:$GC55,"&gt;0")</f>
        <v>0</v>
      </c>
      <c r="I55" s="54">
        <f>COUNTIFS($U$7:$GC$7,I$10,$U55:$GC55,"&gt;a")+COUNTIFS($U$7:$GC$7,I$10,$U55:$GC55,"&gt;0")</f>
        <v>0</v>
      </c>
      <c r="J55" s="54">
        <f>COUNTIFS($U$7:$GC$7,J$10,$U55:$GC55,"&gt;a")+COUNTIFS($U$7:$GC$7,J$10,$U55:$GC55,"&gt;0")</f>
        <v>0</v>
      </c>
      <c r="K55" s="54">
        <f>COUNTIFS($U$7:$GC$7,K$10,$U55:$GC55,"&gt;a")+COUNTIFS($U$7:$GC$7,K$10,$U55:$GC55,"&gt;0")</f>
        <v>0</v>
      </c>
      <c r="L55" s="54">
        <f>COUNTIFS($U$7:$GC$7,L$10,$U55:$GC55,"&gt;a")+COUNTIFS($U$7:$GC$7,L$10,$U55:$GC55,"&gt;0")</f>
        <v>0</v>
      </c>
      <c r="M55" s="54">
        <f>COUNTIFS($U$7:$GC$7,M$10,$U55:$GC55,"&gt;a")+COUNTIFS($U$7:$GC$7,M$10,$U55:$GC55,"&gt;0")</f>
        <v>0</v>
      </c>
      <c r="N55" s="54">
        <f>COUNTIFS($U$8:$GC$8,"=K",U55:GC55,"&gt;a")+COUNTIFS($U$8:$GC$8,"=K",U55:GC55,"&gt;0")</f>
        <v>0</v>
      </c>
      <c r="O55" s="54">
        <f>COUNTIFS($U$8:$GC$8,"=C",U55:GC55,"&gt;a")+COUNTIFS($U$8:$GC$8,"=C",U55:GC55,"&gt;0")</f>
        <v>0</v>
      </c>
      <c r="P55" s="56"/>
      <c r="Q55" s="86"/>
      <c r="R55" s="57"/>
      <c r="S55" s="90"/>
      <c r="T55" s="88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71"/>
      <c r="AL55" s="71"/>
      <c r="AM55" s="71"/>
      <c r="AN55" s="71"/>
      <c r="AO55" s="71"/>
      <c r="AP55" s="104"/>
      <c r="AQ55" s="104"/>
      <c r="AR55" s="104"/>
      <c r="AS55" s="105"/>
      <c r="AT55" s="106"/>
      <c r="AU55" s="107"/>
      <c r="AV55" s="107"/>
      <c r="AW55" s="107"/>
      <c r="AX55" s="108"/>
      <c r="AY55" s="106"/>
      <c r="AZ55" s="107"/>
      <c r="BA55" s="107"/>
      <c r="BB55" s="107"/>
      <c r="BC55" s="105"/>
      <c r="BD55" s="106"/>
      <c r="BE55" s="107"/>
      <c r="BF55" s="107"/>
      <c r="BG55" s="107"/>
      <c r="BH55" s="108"/>
      <c r="BI55" s="106"/>
      <c r="BJ55" s="107"/>
      <c r="BK55" s="107"/>
      <c r="BL55" s="107"/>
      <c r="BM55" s="108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72"/>
      <c r="GD55" s="73" t="str">
        <f t="shared" si="26"/>
        <v/>
      </c>
      <c r="GE55" s="74" t="str">
        <f t="shared" si="27"/>
        <v>**</v>
      </c>
      <c r="GF55" s="74" t="str">
        <f t="shared" si="28"/>
        <v/>
      </c>
      <c r="GG55" s="74" t="str">
        <f t="shared" si="29"/>
        <v/>
      </c>
      <c r="GH55" s="75" t="str">
        <f t="shared" si="30"/>
        <v/>
      </c>
      <c r="GI55" s="74" t="str">
        <f t="shared" si="31"/>
        <v/>
      </c>
      <c r="GJ55" s="75" t="str">
        <f t="shared" si="32"/>
        <v/>
      </c>
      <c r="GK55" s="75" t="str">
        <f t="shared" si="33"/>
        <v/>
      </c>
      <c r="GL55" s="75" t="str">
        <f t="shared" si="34"/>
        <v/>
      </c>
      <c r="GM55" s="13">
        <f>ROW()</f>
        <v>55</v>
      </c>
      <c r="GN55" s="13" t="str">
        <f>IF(LEN(GL55)&gt;0,MAX(GN$11:GN54)+1,"")</f>
        <v/>
      </c>
      <c r="GO55" s="6" t="str">
        <f>IF(N55&gt;0,IF(O55=0,"K","Both"),IF(O55&gt;0,"C",""))</f>
        <v/>
      </c>
      <c r="GP55" s="75" t="str">
        <f>IF(ISTEXT(P55),A55,"")</f>
        <v/>
      </c>
      <c r="GQ55" s="76">
        <f>IF(ISNUMBER(GP55),IF(GP55&gt;8,MAX(GQ$10:GQ54)+1,0),0)</f>
        <v>0</v>
      </c>
      <c r="GR55" s="77" t="str">
        <f>IF(TRIM(P55)&gt;"a",COUNTIF([1]DrawDay1!AW$4:AW$3049,GE55)+COUNTIF([1]DrawDay1!AW$4:AW$3049,GF55)+COUNTIF([1]DrawDay2!AW$4:AW$2962,GE55)+COUNTIF([1]DrawDay2!AW$4:AW$2962,GF55)+COUNTIF([1]DrawDay3!AW$4:AW$2311,GE55)+COUNTIF([1]DrawDay3!AW$4:AW$2311,GF55)+COUNTIF([1]WarCanoe!AE$5:AE$1500,GD55),"")</f>
        <v/>
      </c>
      <c r="GS55" s="76">
        <f>IF(ISNUMBER(GR55),IF(GR55&gt;8,MAX(GS$10:GS54)+1,0),0)</f>
        <v>0</v>
      </c>
      <c r="GT55" s="78" t="str">
        <f t="shared" si="35"/>
        <v>**</v>
      </c>
      <c r="GU55" s="78"/>
      <c r="GV55" s="78" t="str">
        <f>IF(GK55="","",MATCH(GK55,GK$1:GK54,0))</f>
        <v/>
      </c>
      <c r="GW55" s="78" t="str">
        <f t="shared" si="36"/>
        <v/>
      </c>
      <c r="GX55" s="78" t="str">
        <f>IF(ISNUMBER(GW55),P55,"")</f>
        <v/>
      </c>
      <c r="GY55" s="74" t="str">
        <f>IF(ISNUMBER(GW55),INDEX(P$1:P$167,GW55),"")</f>
        <v/>
      </c>
      <c r="GZ55" s="79" t="str">
        <f>IF(ISNUMBER(GW55),MAX(GZ$11:GZ54)+1,"")</f>
        <v/>
      </c>
      <c r="HA55" s="80">
        <f>IF(ISTEXT(P55),IF(FIND(" ",P55&amp;HA$10)=(LEN(P55)+1),ROW(),0),0)</f>
        <v>0</v>
      </c>
      <c r="HB55" s="81">
        <f>IF(IF(LEN(TRIM(P55))=0,0,LEN(TRIM(P55))-LEN(SUBSTITUTE(P55," ",""))+1)&gt;2,ROW(),0)</f>
        <v>0</v>
      </c>
      <c r="HC55" s="81" t="str">
        <f>IF(LEN(R55)&gt;0,VLOOKUP(R55,HC$172:HD$179,2,FALSE),"")</f>
        <v/>
      </c>
      <c r="HD55" s="81" t="str">
        <f>IF(LEN(P55)&gt;0,IF(ISNA(HC55),ROW(),""),"")</f>
        <v/>
      </c>
      <c r="HE55" s="82" t="str">
        <f>IF(LEN(P55)&gt;0,IF(LEN(S55)&gt;0,VLOOKUP(P55,[1]PadTracInfo!G$2:H$999,2,FALSE),""),"")</f>
        <v/>
      </c>
      <c r="HF55" s="82"/>
      <c r="HG55" s="82" t="str">
        <f>IF(HF55="ok","ok",IF(LEN(S55)&gt;0,IF(S55=HE55,"ok","mismatch"),""))</f>
        <v/>
      </c>
      <c r="HH55" s="82" t="str">
        <f>IF(LEN(P55)&gt;0,IF(LEN(HG55)&gt;0,HG55,IF(LEN(S55)=0,VLOOKUP(P55,[1]PadTracInfo!G$2:H$999,2,FALSE),"")),"")</f>
        <v/>
      </c>
      <c r="HI55" s="83" t="str">
        <f>IF(LEN(P55)&gt;0,IF(ISNA(HH55),"Not Registered",IF(HH55="ok","ok",IF(HH55="mismatch","Registration number does not match",IF(ISNUMBER(HH55),"ok","Logic ERROR")))),"")</f>
        <v/>
      </c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</row>
    <row r="56" spans="1:229" s="92" customFormat="1" ht="13.5" thickBot="1" x14ac:dyDescent="0.25">
      <c r="A56" s="54" t="str">
        <f>IF(ISTEXT(P56),COUNTIF([1]DrawDay1!AX$4:AX$3049,GE56)+COUNTIF([1]DrawDay1!AX$4:AX$3049,GF56)+COUNTIF([1]DrawDay2!AX$4:AX$2962,GE56)+COUNTIF([1]DrawDay2!AX$4:AX$2962,GF56)+COUNTIF([1]DrawDay3!AX$4:AX$2311,GE56)+COUNTIF([1]DrawDay3!AX$4:AX$2311,GF56)+COUNTIF([1]WarCanoe!AF$4:AF3367,GE56),"")</f>
        <v/>
      </c>
      <c r="B56" s="54" t="str">
        <f>IF(ISTEXT(P56),COUNTIF([1]DrawDay1!AV$4:AV$3049,GE56)+COUNTIF([1]DrawDay2!AV$4:AV$2962,GE56)+COUNTIF([1]DrawDay3!AV$4:AV$2311,GE56)+COUNTIF([1]WarCanoe!AG$4:AG3367,GE56),"")</f>
        <v/>
      </c>
      <c r="C56" s="55">
        <f t="shared" si="25"/>
        <v>0</v>
      </c>
      <c r="D56" s="54">
        <f>COUNTIFS($U$7:$GC$7,D$10,$U56:$GC56,"&gt;a")+COUNTIFS($U$7:$GC$7,D$10,$U56:$GC56,"&gt;0")</f>
        <v>0</v>
      </c>
      <c r="E56" s="54">
        <f>COUNTIFS($U$7:$GC$7,E$10,$U56:$GC56,"&gt;a")+COUNTIFS($U$7:$GC$7,E$10,$U56:$GC56,"&gt;0")</f>
        <v>0</v>
      </c>
      <c r="F56" s="54">
        <f>COUNTIFS($U$7:$GC$7,F$10,$U56:$GC56,"&gt;a")+COUNTIFS($U$7:$GC$7,F$10,$U56:$GC56,"&gt;0")</f>
        <v>0</v>
      </c>
      <c r="G56" s="54">
        <f>COUNTIFS($U$7:$GC$7,G$10,$U56:$GC56,"&gt;a")+COUNTIFS($U$7:$GC$7,G$10,$U56:$GC56,"&gt;0")</f>
        <v>0</v>
      </c>
      <c r="H56" s="54">
        <f>COUNTIFS($U$7:$GC$7,H$10,$U56:$GC56,"&gt;a")+COUNTIFS($U$7:$GC$7,H$10,$U56:$GC56,"&gt;0")</f>
        <v>0</v>
      </c>
      <c r="I56" s="54">
        <f>COUNTIFS($U$7:$GC$7,I$10,$U56:$GC56,"&gt;a")+COUNTIFS($U$7:$GC$7,I$10,$U56:$GC56,"&gt;0")</f>
        <v>0</v>
      </c>
      <c r="J56" s="54">
        <f>COUNTIFS($U$7:$GC$7,J$10,$U56:$GC56,"&gt;a")+COUNTIFS($U$7:$GC$7,J$10,$U56:$GC56,"&gt;0")</f>
        <v>0</v>
      </c>
      <c r="K56" s="54">
        <f>COUNTIFS($U$7:$GC$7,K$10,$U56:$GC56,"&gt;a")+COUNTIFS($U$7:$GC$7,K$10,$U56:$GC56,"&gt;0")</f>
        <v>0</v>
      </c>
      <c r="L56" s="54">
        <f>COUNTIFS($U$7:$GC$7,L$10,$U56:$GC56,"&gt;a")+COUNTIFS($U$7:$GC$7,L$10,$U56:$GC56,"&gt;0")</f>
        <v>0</v>
      </c>
      <c r="M56" s="54">
        <f>COUNTIFS($U$7:$GC$7,M$10,$U56:$GC56,"&gt;a")+COUNTIFS($U$7:$GC$7,M$10,$U56:$GC56,"&gt;0")</f>
        <v>0</v>
      </c>
      <c r="N56" s="54">
        <f>COUNTIFS($U$8:$GC$8,"=K",U56:GC56,"&gt;a")+COUNTIFS($U$8:$GC$8,"=K",U56:GC56,"&gt;0")</f>
        <v>0</v>
      </c>
      <c r="O56" s="54">
        <f>COUNTIFS($U$8:$GC$8,"=C",U56:GC56,"&gt;a")+COUNTIFS($U$8:$GC$8,"=C",U56:GC56,"&gt;0")</f>
        <v>0</v>
      </c>
      <c r="P56" s="56"/>
      <c r="Q56" s="86"/>
      <c r="R56" s="57"/>
      <c r="S56" s="90"/>
      <c r="T56" s="88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71"/>
      <c r="AL56" s="71"/>
      <c r="AM56" s="71"/>
      <c r="AN56" s="71"/>
      <c r="AO56" s="71"/>
      <c r="AP56" s="104"/>
      <c r="AQ56" s="104"/>
      <c r="AR56" s="104"/>
      <c r="AS56" s="105"/>
      <c r="AT56" s="106"/>
      <c r="AU56" s="107"/>
      <c r="AV56" s="107"/>
      <c r="AW56" s="107"/>
      <c r="AX56" s="108"/>
      <c r="AY56" s="106"/>
      <c r="AZ56" s="107"/>
      <c r="BA56" s="107"/>
      <c r="BB56" s="107"/>
      <c r="BC56" s="105"/>
      <c r="BD56" s="106"/>
      <c r="BE56" s="107"/>
      <c r="BF56" s="107"/>
      <c r="BG56" s="107"/>
      <c r="BH56" s="108"/>
      <c r="BI56" s="106"/>
      <c r="BJ56" s="107"/>
      <c r="BK56" s="107"/>
      <c r="BL56" s="107"/>
      <c r="BM56" s="108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3" t="str">
        <f t="shared" si="26"/>
        <v/>
      </c>
      <c r="GE56" s="74" t="str">
        <f t="shared" si="27"/>
        <v>**</v>
      </c>
      <c r="GF56" s="74" t="str">
        <f t="shared" si="28"/>
        <v/>
      </c>
      <c r="GG56" s="74" t="str">
        <f t="shared" si="29"/>
        <v/>
      </c>
      <c r="GH56" s="75" t="str">
        <f t="shared" si="30"/>
        <v/>
      </c>
      <c r="GI56" s="74" t="str">
        <f t="shared" si="31"/>
        <v/>
      </c>
      <c r="GJ56" s="75" t="str">
        <f t="shared" si="32"/>
        <v/>
      </c>
      <c r="GK56" s="75" t="str">
        <f t="shared" si="33"/>
        <v/>
      </c>
      <c r="GL56" s="75" t="str">
        <f t="shared" si="34"/>
        <v/>
      </c>
      <c r="GM56" s="13">
        <f>ROW()</f>
        <v>56</v>
      </c>
      <c r="GN56" s="13" t="str">
        <f>IF(LEN(GL56)&gt;0,MAX(GN$11:GN55)+1,"")</f>
        <v/>
      </c>
      <c r="GO56" s="6" t="str">
        <f>IF(N56&gt;0,IF(O56=0,"K","Both"),IF(O56&gt;0,"C",""))</f>
        <v/>
      </c>
      <c r="GP56" s="75" t="str">
        <f>IF(ISTEXT(P56),A56,"")</f>
        <v/>
      </c>
      <c r="GQ56" s="76">
        <f>IF(ISNUMBER(GP56),IF(GP56&gt;8,MAX(GQ$10:GQ55)+1,0),0)</f>
        <v>0</v>
      </c>
      <c r="GR56" s="77" t="str">
        <f>IF(TRIM(P56)&gt;"a",COUNTIF([1]DrawDay1!AW$4:AW$3049,GE56)+COUNTIF([1]DrawDay1!AW$4:AW$3049,GF56)+COUNTIF([1]DrawDay2!AW$4:AW$2962,GE56)+COUNTIF([1]DrawDay2!AW$4:AW$2962,GF56)+COUNTIF([1]DrawDay3!AW$4:AW$2311,GE56)+COUNTIF([1]DrawDay3!AW$4:AW$2311,GF56)+COUNTIF([1]WarCanoe!AE$5:AE$1500,GD56),"")</f>
        <v/>
      </c>
      <c r="GS56" s="76">
        <f>IF(ISNUMBER(GR56),IF(GR56&gt;8,MAX(GS$10:GS55)+1,0),0)</f>
        <v>0</v>
      </c>
      <c r="GT56" s="78" t="str">
        <f t="shared" si="35"/>
        <v>**</v>
      </c>
      <c r="GU56" s="78"/>
      <c r="GV56" s="78" t="str">
        <f>IF(GK56="","",MATCH(GK56,GK$1:GK55,0))</f>
        <v/>
      </c>
      <c r="GW56" s="78" t="str">
        <f t="shared" si="36"/>
        <v/>
      </c>
      <c r="GX56" s="78" t="str">
        <f>IF(ISNUMBER(GW56),P56,"")</f>
        <v/>
      </c>
      <c r="GY56" s="74" t="str">
        <f>IF(ISNUMBER(GW56),INDEX(P$1:P$167,GW56),"")</f>
        <v/>
      </c>
      <c r="GZ56" s="79" t="str">
        <f>IF(ISNUMBER(GW56),MAX(GZ$11:GZ55)+1,"")</f>
        <v/>
      </c>
      <c r="HA56" s="80">
        <f>IF(ISTEXT(P56),IF(FIND(" ",P56&amp;HA$10)=(LEN(P56)+1),ROW(),0),0)</f>
        <v>0</v>
      </c>
      <c r="HB56" s="81">
        <f>IF(IF(LEN(TRIM(P56))=0,0,LEN(TRIM(P56))-LEN(SUBSTITUTE(P56," ",""))+1)&gt;2,ROW(),0)</f>
        <v>0</v>
      </c>
      <c r="HC56" s="81" t="str">
        <f>IF(LEN(R56)&gt;0,VLOOKUP(R56,HC$172:HD$179,2,FALSE),"")</f>
        <v/>
      </c>
      <c r="HD56" s="81" t="str">
        <f>IF(LEN(P56)&gt;0,IF(ISNA(HC56),ROW(),""),"")</f>
        <v/>
      </c>
      <c r="HE56" s="82" t="str">
        <f>IF(LEN(P56)&gt;0,IF(LEN(S56)&gt;0,VLOOKUP(P56,[1]PadTracInfo!G$2:H$999,2,FALSE),""),"")</f>
        <v/>
      </c>
      <c r="HF56" s="82"/>
      <c r="HG56" s="82" t="str">
        <f>IF(HF56="ok","ok",IF(LEN(S56)&gt;0,IF(S56=HE56,"ok","mismatch"),""))</f>
        <v/>
      </c>
      <c r="HH56" s="82" t="str">
        <f>IF(LEN(P56)&gt;0,IF(LEN(HG56)&gt;0,HG56,IF(LEN(S56)=0,VLOOKUP(P56,[1]PadTracInfo!G$2:H$999,2,FALSE),"")),"")</f>
        <v/>
      </c>
      <c r="HI56" s="83" t="str">
        <f>IF(LEN(P56)&gt;0,IF(ISNA(HH56),"Not Registered",IF(HH56="ok","ok",IF(HH56="mismatch","Registration number does not match",IF(ISNUMBER(HH56),"ok","Logic ERROR")))),"")</f>
        <v/>
      </c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</row>
    <row r="57" spans="1:229" s="92" customFormat="1" x14ac:dyDescent="0.2">
      <c r="A57" s="54" t="str">
        <f>IF(ISTEXT(P57),COUNTIF([1]DrawDay1!AX$4:AX$3049,GE57)+COUNTIF([1]DrawDay1!AX$4:AX$3049,GF57)+COUNTIF([1]DrawDay2!AX$4:AX$2962,GE57)+COUNTIF([1]DrawDay2!AX$4:AX$2962,GF57)+COUNTIF([1]DrawDay3!AX$4:AX$2311,GE57)+COUNTIF([1]DrawDay3!AX$4:AX$2311,GF57)+COUNTIF([1]WarCanoe!AF$4:AF3368,GE57),"")</f>
        <v/>
      </c>
      <c r="B57" s="54" t="str">
        <f>IF(ISTEXT(P57),COUNTIF([1]DrawDay1!AV$4:AV$3049,GE57)+COUNTIF([1]DrawDay2!AV$4:AV$2962,GE57)+COUNTIF([1]DrawDay3!AV$4:AV$2311,GE57)+COUNTIF([1]WarCanoe!AG$4:AG3368,GE57),"")</f>
        <v/>
      </c>
      <c r="C57" s="55">
        <f t="shared" si="25"/>
        <v>0</v>
      </c>
      <c r="D57" s="54">
        <f>COUNTIFS($U$7:$GC$7,D$10,$U57:$GC57,"&gt;a")+COUNTIFS($U$7:$GC$7,D$10,$U57:$GC57,"&gt;0")</f>
        <v>0</v>
      </c>
      <c r="E57" s="54">
        <f>COUNTIFS($U$7:$GC$7,E$10,$U57:$GC57,"&gt;a")+COUNTIFS($U$7:$GC$7,E$10,$U57:$GC57,"&gt;0")</f>
        <v>0</v>
      </c>
      <c r="F57" s="54">
        <f>COUNTIFS($U$7:$GC$7,F$10,$U57:$GC57,"&gt;a")+COUNTIFS($U$7:$GC$7,F$10,$U57:$GC57,"&gt;0")</f>
        <v>0</v>
      </c>
      <c r="G57" s="54">
        <f>COUNTIFS($U$7:$GC$7,G$10,$U57:$GC57,"&gt;a")+COUNTIFS($U$7:$GC$7,G$10,$U57:$GC57,"&gt;0")</f>
        <v>0</v>
      </c>
      <c r="H57" s="54">
        <f>COUNTIFS($U$7:$GC$7,H$10,$U57:$GC57,"&gt;a")+COUNTIFS($U$7:$GC$7,H$10,$U57:$GC57,"&gt;0")</f>
        <v>0</v>
      </c>
      <c r="I57" s="54">
        <f>COUNTIFS($U$7:$GC$7,I$10,$U57:$GC57,"&gt;a")+COUNTIFS($U$7:$GC$7,I$10,$U57:$GC57,"&gt;0")</f>
        <v>0</v>
      </c>
      <c r="J57" s="54">
        <f>COUNTIFS($U$7:$GC$7,J$10,$U57:$GC57,"&gt;a")+COUNTIFS($U$7:$GC$7,J$10,$U57:$GC57,"&gt;0")</f>
        <v>0</v>
      </c>
      <c r="K57" s="54">
        <f>COUNTIFS($U$7:$GC$7,K$10,$U57:$GC57,"&gt;a")+COUNTIFS($U$7:$GC$7,K$10,$U57:$GC57,"&gt;0")</f>
        <v>0</v>
      </c>
      <c r="L57" s="54">
        <f>COUNTIFS($U$7:$GC$7,L$10,$U57:$GC57,"&gt;a")+COUNTIFS($U$7:$GC$7,L$10,$U57:$GC57,"&gt;0")</f>
        <v>0</v>
      </c>
      <c r="M57" s="54">
        <f>COUNTIFS($U$7:$GC$7,M$10,$U57:$GC57,"&gt;a")+COUNTIFS($U$7:$GC$7,M$10,$U57:$GC57,"&gt;0")</f>
        <v>0</v>
      </c>
      <c r="N57" s="54">
        <f>COUNTIFS($U$8:$GC$8,"=K",U57:GC57,"&gt;a")+COUNTIFS($U$8:$GC$8,"=K",U57:GC57,"&gt;0")</f>
        <v>0</v>
      </c>
      <c r="O57" s="54">
        <f>COUNTIFS($U$8:$GC$8,"=C",U57:GC57,"&gt;a")+COUNTIFS($U$8:$GC$8,"=C",U57:GC57,"&gt;0")</f>
        <v>0</v>
      </c>
      <c r="P57" s="56"/>
      <c r="Q57" s="86"/>
      <c r="R57" s="57"/>
      <c r="S57" s="90"/>
      <c r="T57" s="88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71"/>
      <c r="AL57" s="71"/>
      <c r="AM57" s="71"/>
      <c r="AN57" s="71"/>
      <c r="AO57" s="71"/>
      <c r="AP57" s="104"/>
      <c r="AQ57" s="104"/>
      <c r="AR57" s="104"/>
      <c r="AS57" s="105"/>
      <c r="AT57" s="106"/>
      <c r="AU57" s="107"/>
      <c r="AV57" s="107"/>
      <c r="AW57" s="107"/>
      <c r="AX57" s="108"/>
      <c r="AY57" s="106"/>
      <c r="AZ57" s="107"/>
      <c r="BA57" s="107"/>
      <c r="BB57" s="107"/>
      <c r="BC57" s="105"/>
      <c r="BD57" s="106"/>
      <c r="BE57" s="107"/>
      <c r="BF57" s="107"/>
      <c r="BG57" s="107"/>
      <c r="BH57" s="108"/>
      <c r="BI57" s="106"/>
      <c r="BJ57" s="107"/>
      <c r="BK57" s="107"/>
      <c r="BL57" s="107"/>
      <c r="BM57" s="108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3" t="str">
        <f t="shared" si="26"/>
        <v/>
      </c>
      <c r="GE57" s="74" t="str">
        <f t="shared" si="27"/>
        <v>**</v>
      </c>
      <c r="GF57" s="74" t="str">
        <f t="shared" si="28"/>
        <v/>
      </c>
      <c r="GG57" s="74" t="str">
        <f t="shared" si="29"/>
        <v/>
      </c>
      <c r="GH57" s="75" t="str">
        <f t="shared" si="30"/>
        <v/>
      </c>
      <c r="GI57" s="74" t="str">
        <f t="shared" si="31"/>
        <v/>
      </c>
      <c r="GJ57" s="75" t="str">
        <f t="shared" si="32"/>
        <v/>
      </c>
      <c r="GK57" s="75" t="str">
        <f t="shared" si="33"/>
        <v/>
      </c>
      <c r="GL57" s="75" t="str">
        <f t="shared" si="34"/>
        <v/>
      </c>
      <c r="GM57" s="13">
        <f>ROW()</f>
        <v>57</v>
      </c>
      <c r="GN57" s="13" t="str">
        <f>IF(LEN(GL57)&gt;0,MAX(GN$11:GN56)+1,"")</f>
        <v/>
      </c>
      <c r="GO57" s="6" t="str">
        <f>IF(N57&gt;0,IF(O57=0,"K","Both"),IF(O57&gt;0,"C",""))</f>
        <v/>
      </c>
      <c r="GP57" s="75" t="str">
        <f>IF(ISTEXT(P57),A57,"")</f>
        <v/>
      </c>
      <c r="GQ57" s="76">
        <f>IF(ISNUMBER(GP57),IF(GP57&gt;8,MAX(GQ$10:GQ56)+1,0),0)</f>
        <v>0</v>
      </c>
      <c r="GR57" s="77" t="str">
        <f>IF(TRIM(P57)&gt;"a",COUNTIF([1]DrawDay1!AW$4:AW$3049,GE57)+COUNTIF([1]DrawDay1!AW$4:AW$3049,GF57)+COUNTIF([1]DrawDay2!AW$4:AW$2962,GE57)+COUNTIF([1]DrawDay2!AW$4:AW$2962,GF57)+COUNTIF([1]DrawDay3!AW$4:AW$2311,GE57)+COUNTIF([1]DrawDay3!AW$4:AW$2311,GF57)+COUNTIF([1]WarCanoe!AE$5:AE$1500,GD57),"")</f>
        <v/>
      </c>
      <c r="GS57" s="76">
        <f>IF(ISNUMBER(GR57),IF(GR57&gt;8,MAX(GS$10:GS56)+1,0),0)</f>
        <v>0</v>
      </c>
      <c r="GT57" s="78" t="str">
        <f t="shared" si="35"/>
        <v>**</v>
      </c>
      <c r="GU57" s="78"/>
      <c r="GV57" s="78" t="str">
        <f>IF(GK57="","",MATCH(GK57,GK$1:GK56,0))</f>
        <v/>
      </c>
      <c r="GW57" s="78" t="str">
        <f t="shared" si="36"/>
        <v/>
      </c>
      <c r="GX57" s="78" t="str">
        <f>IF(ISNUMBER(GW57),P57,"")</f>
        <v/>
      </c>
      <c r="GY57" s="74" t="str">
        <f>IF(ISNUMBER(GW57),INDEX(P$1:P$167,GW57),"")</f>
        <v/>
      </c>
      <c r="GZ57" s="79" t="str">
        <f>IF(ISNUMBER(GW57),MAX(GZ$11:GZ56)+1,"")</f>
        <v/>
      </c>
      <c r="HA57" s="80">
        <f>IF(ISTEXT(P57),IF(FIND(" ",P57&amp;HA$10)=(LEN(P57)+1),ROW(),0),0)</f>
        <v>0</v>
      </c>
      <c r="HB57" s="81">
        <f>IF(IF(LEN(TRIM(P57))=0,0,LEN(TRIM(P57))-LEN(SUBSTITUTE(P57," ",""))+1)&gt;2,ROW(),0)</f>
        <v>0</v>
      </c>
      <c r="HC57" s="81" t="str">
        <f>IF(LEN(R57)&gt;0,VLOOKUP(R57,HC$172:HD$179,2,FALSE),"")</f>
        <v/>
      </c>
      <c r="HD57" s="81" t="str">
        <f>IF(LEN(P57)&gt;0,IF(ISNA(HC57),ROW(),""),"")</f>
        <v/>
      </c>
      <c r="HE57" s="82" t="str">
        <f>IF(LEN(P57)&gt;0,IF(LEN(S57)&gt;0,VLOOKUP(P57,[1]PadTracInfo!G$2:H$999,2,FALSE),""),"")</f>
        <v/>
      </c>
      <c r="HF57" s="82"/>
      <c r="HG57" s="82" t="str">
        <f>IF(HF57="ok","ok",IF(LEN(S57)&gt;0,IF(S57=HE57,"ok","mismatch"),""))</f>
        <v/>
      </c>
      <c r="HH57" s="82" t="str">
        <f>IF(LEN(P57)&gt;0,IF(LEN(HG57)&gt;0,HG57,IF(LEN(S57)=0,VLOOKUP(P57,[1]PadTracInfo!G$2:H$999,2,FALSE),"")),"")</f>
        <v/>
      </c>
      <c r="HI57" s="83" t="str">
        <f>IF(LEN(P57)&gt;0,IF(ISNA(HH57),"Not Registered",IF(HH57="ok","ok",IF(HH57="mismatch","Registration number does not match",IF(ISNUMBER(HH57),"ok","Logic ERROR")))),"")</f>
        <v/>
      </c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</row>
    <row r="58" spans="1:229" s="92" customFormat="1" x14ac:dyDescent="0.2">
      <c r="A58" s="54" t="str">
        <f>IF(ISTEXT(P58),COUNTIF([1]DrawDay1!AX$4:AX$3049,GE58)+COUNTIF([1]DrawDay1!AX$4:AX$3049,GF58)+COUNTIF([1]DrawDay2!AX$4:AX$2962,GE58)+COUNTIF([1]DrawDay2!AX$4:AX$2962,GF58)+COUNTIF([1]DrawDay3!AX$4:AX$2311,GE58)+COUNTIF([1]DrawDay3!AX$4:AX$2311,GF58)+COUNTIF([1]WarCanoe!AF$4:AF3369,GE58),"")</f>
        <v/>
      </c>
      <c r="B58" s="54" t="str">
        <f>IF(ISTEXT(P58),COUNTIF([1]DrawDay1!AV$4:AV$3049,GE58)+COUNTIF([1]DrawDay2!AV$4:AV$2962,GE58)+COUNTIF([1]DrawDay3!AV$4:AV$2311,GE58)+COUNTIF([1]WarCanoe!AG$4:AG3369,GE58),"")</f>
        <v/>
      </c>
      <c r="C58" s="55">
        <f t="shared" si="25"/>
        <v>0</v>
      </c>
      <c r="D58" s="54">
        <f>COUNTIFS($U$7:$GC$7,D$10,$U58:$GC58,"&gt;a")+COUNTIFS($U$7:$GC$7,D$10,$U58:$GC58,"&gt;0")</f>
        <v>0</v>
      </c>
      <c r="E58" s="54">
        <f>COUNTIFS($U$7:$GC$7,E$10,$U58:$GC58,"&gt;a")+COUNTIFS($U$7:$GC$7,E$10,$U58:$GC58,"&gt;0")</f>
        <v>0</v>
      </c>
      <c r="F58" s="54">
        <f>COUNTIFS($U$7:$GC$7,F$10,$U58:$GC58,"&gt;a")+COUNTIFS($U$7:$GC$7,F$10,$U58:$GC58,"&gt;0")</f>
        <v>0</v>
      </c>
      <c r="G58" s="54">
        <f>COUNTIFS($U$7:$GC$7,G$10,$U58:$GC58,"&gt;a")+COUNTIFS($U$7:$GC$7,G$10,$U58:$GC58,"&gt;0")</f>
        <v>0</v>
      </c>
      <c r="H58" s="54">
        <f>COUNTIFS($U$7:$GC$7,H$10,$U58:$GC58,"&gt;a")+COUNTIFS($U$7:$GC$7,H$10,$U58:$GC58,"&gt;0")</f>
        <v>0</v>
      </c>
      <c r="I58" s="54">
        <f>COUNTIFS($U$7:$GC$7,I$10,$U58:$GC58,"&gt;a")+COUNTIFS($U$7:$GC$7,I$10,$U58:$GC58,"&gt;0")</f>
        <v>0</v>
      </c>
      <c r="J58" s="54">
        <f>COUNTIFS($U$7:$GC$7,J$10,$U58:$GC58,"&gt;a")+COUNTIFS($U$7:$GC$7,J$10,$U58:$GC58,"&gt;0")</f>
        <v>0</v>
      </c>
      <c r="K58" s="54">
        <f>COUNTIFS($U$7:$GC$7,K$10,$U58:$GC58,"&gt;a")+COUNTIFS($U$7:$GC$7,K$10,$U58:$GC58,"&gt;0")</f>
        <v>0</v>
      </c>
      <c r="L58" s="54">
        <f>COUNTIFS($U$7:$GC$7,L$10,$U58:$GC58,"&gt;a")+COUNTIFS($U$7:$GC$7,L$10,$U58:$GC58,"&gt;0")</f>
        <v>0</v>
      </c>
      <c r="M58" s="54">
        <f>COUNTIFS($U$7:$GC$7,M$10,$U58:$GC58,"&gt;a")+COUNTIFS($U$7:$GC$7,M$10,$U58:$GC58,"&gt;0")</f>
        <v>0</v>
      </c>
      <c r="N58" s="54">
        <f>COUNTIFS($U$8:$GC$8,"=K",U58:GC58,"&gt;a")+COUNTIFS($U$8:$GC$8,"=K",U58:GC58,"&gt;0")</f>
        <v>0</v>
      </c>
      <c r="O58" s="54">
        <f>COUNTIFS($U$8:$GC$8,"=C",U58:GC58,"&gt;a")+COUNTIFS($U$8:$GC$8,"=C",U58:GC58,"&gt;0")</f>
        <v>0</v>
      </c>
      <c r="P58" s="109"/>
      <c r="Q58" s="99"/>
      <c r="R58" s="57"/>
      <c r="S58" s="90"/>
      <c r="T58" s="59"/>
      <c r="U58" s="63"/>
      <c r="V58" s="61"/>
      <c r="W58" s="63"/>
      <c r="X58" s="61"/>
      <c r="Y58" s="110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89"/>
      <c r="AL58" s="89"/>
      <c r="AM58" s="65"/>
      <c r="AN58" s="65"/>
      <c r="AO58" s="65"/>
      <c r="AP58" s="66"/>
      <c r="AQ58" s="66"/>
      <c r="AR58" s="66"/>
      <c r="AS58" s="67"/>
      <c r="AT58" s="68"/>
      <c r="AU58" s="69"/>
      <c r="AV58" s="69"/>
      <c r="AW58" s="69"/>
      <c r="AX58" s="70"/>
      <c r="AY58" s="68"/>
      <c r="AZ58" s="69"/>
      <c r="BA58" s="69"/>
      <c r="BB58" s="69"/>
      <c r="BC58" s="67"/>
      <c r="BD58" s="68"/>
      <c r="BE58" s="69"/>
      <c r="BF58" s="69"/>
      <c r="BG58" s="69"/>
      <c r="BH58" s="70"/>
      <c r="BI58" s="68"/>
      <c r="BJ58" s="69"/>
      <c r="BK58" s="69"/>
      <c r="BL58" s="69"/>
      <c r="BM58" s="70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111"/>
      <c r="DL58" s="65"/>
      <c r="DM58" s="65"/>
      <c r="DN58" s="65"/>
      <c r="DO58" s="65"/>
      <c r="DP58" s="65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3" t="str">
        <f t="shared" si="26"/>
        <v/>
      </c>
      <c r="GE58" s="74" t="str">
        <f t="shared" si="27"/>
        <v>**</v>
      </c>
      <c r="GF58" s="74" t="str">
        <f t="shared" si="28"/>
        <v/>
      </c>
      <c r="GG58" s="74" t="str">
        <f t="shared" si="29"/>
        <v/>
      </c>
      <c r="GH58" s="75" t="str">
        <f t="shared" si="30"/>
        <v/>
      </c>
      <c r="GI58" s="74" t="str">
        <f t="shared" si="31"/>
        <v/>
      </c>
      <c r="GJ58" s="75" t="str">
        <f t="shared" si="32"/>
        <v/>
      </c>
      <c r="GK58" s="75" t="str">
        <f t="shared" si="33"/>
        <v/>
      </c>
      <c r="GL58" s="75" t="str">
        <f t="shared" si="34"/>
        <v/>
      </c>
      <c r="GM58" s="13">
        <f>ROW()</f>
        <v>58</v>
      </c>
      <c r="GN58" s="13" t="str">
        <f>IF(LEN(GL58)&gt;0,MAX(GN$11:GN57)+1,"")</f>
        <v/>
      </c>
      <c r="GO58" s="6" t="str">
        <f>IF(N58&gt;0,IF(O58=0,"K","Both"),IF(O58&gt;0,"C",""))</f>
        <v/>
      </c>
      <c r="GP58" s="75" t="str">
        <f>IF(ISTEXT(P58),A58,"")</f>
        <v/>
      </c>
      <c r="GQ58" s="76">
        <f>IF(ISNUMBER(GP58),IF(GP58&gt;8,MAX(GQ$10:GQ57)+1,0),0)</f>
        <v>0</v>
      </c>
      <c r="GR58" s="77" t="str">
        <f>IF(TRIM(P58)&gt;"a",COUNTIF([1]DrawDay1!AW$4:AW$3049,GE58)+COUNTIF([1]DrawDay1!AW$4:AW$3049,GF58)+COUNTIF([1]DrawDay2!AW$4:AW$2962,GE58)+COUNTIF([1]DrawDay2!AW$4:AW$2962,GF58)+COUNTIF([1]DrawDay3!AW$4:AW$2311,GE58)+COUNTIF([1]DrawDay3!AW$4:AW$2311,GF58)+COUNTIF([1]WarCanoe!AE$5:AE$1500,GD58),"")</f>
        <v/>
      </c>
      <c r="GS58" s="76">
        <f>IF(ISNUMBER(GR58),IF(GR58&gt;8,MAX(GS$10:GS57)+1,0),0)</f>
        <v>0</v>
      </c>
      <c r="GT58" s="78" t="str">
        <f t="shared" si="35"/>
        <v>**</v>
      </c>
      <c r="GU58" s="78"/>
      <c r="GV58" s="78" t="str">
        <f>IF(GK58="","",MATCH(GK58,GK$1:GK57,0))</f>
        <v/>
      </c>
      <c r="GW58" s="78" t="str">
        <f t="shared" si="36"/>
        <v/>
      </c>
      <c r="GX58" s="78" t="str">
        <f>IF(ISNUMBER(GW58),P58,"")</f>
        <v/>
      </c>
      <c r="GY58" s="74" t="str">
        <f>IF(ISNUMBER(GW58),INDEX(P$1:P$167,GW58),"")</f>
        <v/>
      </c>
      <c r="GZ58" s="79" t="str">
        <f>IF(ISNUMBER(GW58),MAX(GZ$11:GZ57)+1,"")</f>
        <v/>
      </c>
      <c r="HA58" s="80">
        <f>IF(ISTEXT(P58),IF(FIND(" ",P58&amp;HA$10)=(LEN(P58)+1),ROW(),0),0)</f>
        <v>0</v>
      </c>
      <c r="HB58" s="81">
        <f>IF(IF(LEN(TRIM(P58))=0,0,LEN(TRIM(P58))-LEN(SUBSTITUTE(P58," ",""))+1)&gt;2,ROW(),0)</f>
        <v>0</v>
      </c>
      <c r="HC58" s="81" t="str">
        <f>IF(LEN(R58)&gt;0,VLOOKUP(R58,HC$172:HD$179,2,FALSE),"")</f>
        <v/>
      </c>
      <c r="HD58" s="81" t="str">
        <f>IF(LEN(P58)&gt;0,IF(ISNA(HC58),ROW(),""),"")</f>
        <v/>
      </c>
      <c r="HE58" s="82" t="str">
        <f>IF(LEN(P58)&gt;0,IF(LEN(S58)&gt;0,VLOOKUP(P58,[1]PadTracInfo!G$2:H$999,2,FALSE),""),"")</f>
        <v/>
      </c>
      <c r="HF58" s="82"/>
      <c r="HG58" s="82" t="str">
        <f>IF(HF58="ok","ok",IF(LEN(S58)&gt;0,IF(S58=HE58,"ok","mismatch"),""))</f>
        <v/>
      </c>
      <c r="HH58" s="82" t="str">
        <f>IF(LEN(P58)&gt;0,IF(LEN(HG58)&gt;0,HG58,IF(LEN(S58)=0,VLOOKUP(P58,[1]PadTracInfo!G$2:H$999,2,FALSE),"")),"")</f>
        <v/>
      </c>
      <c r="HI58" s="83" t="str">
        <f>IF(LEN(P58)&gt;0,IF(ISNA(HH58),"Not Registered",IF(HH58="ok","ok",IF(HH58="mismatch","Registration number does not match",IF(ISNUMBER(HH58),"ok","Logic ERROR")))),"")</f>
        <v/>
      </c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</row>
    <row r="59" spans="1:229" s="92" customFormat="1" x14ac:dyDescent="0.2">
      <c r="A59" s="54" t="str">
        <f>IF(ISTEXT(P59),COUNTIF([1]DrawDay1!AX$4:AX$3049,GE59)+COUNTIF([1]DrawDay1!AX$4:AX$3049,GF59)+COUNTIF([1]DrawDay2!AX$4:AX$2962,GE59)+COUNTIF([1]DrawDay2!AX$4:AX$2962,GF59)+COUNTIF([1]DrawDay3!AX$4:AX$2311,GE59)+COUNTIF([1]DrawDay3!AX$4:AX$2311,GF59)+COUNTIF([1]WarCanoe!AF$4:AF3370,GE59),"")</f>
        <v/>
      </c>
      <c r="B59" s="54" t="str">
        <f>IF(ISTEXT(P59),COUNTIF([1]DrawDay1!AV$4:AV$3049,GE59)+COUNTIF([1]DrawDay2!AV$4:AV$2962,GE59)+COUNTIF([1]DrawDay3!AV$4:AV$2311,GE59)+COUNTIF([1]WarCanoe!AG$4:AG3370,GE59),"")</f>
        <v/>
      </c>
      <c r="C59" s="55">
        <f t="shared" si="25"/>
        <v>0</v>
      </c>
      <c r="D59" s="54">
        <f>COUNTIFS($U$7:$GC$7,D$10,$U59:$GC59,"&gt;a")+COUNTIFS($U$7:$GC$7,D$10,$U59:$GC59,"&gt;0")</f>
        <v>0</v>
      </c>
      <c r="E59" s="54">
        <f>COUNTIFS($U$7:$GC$7,E$10,$U59:$GC59,"&gt;a")+COUNTIFS($U$7:$GC$7,E$10,$U59:$GC59,"&gt;0")</f>
        <v>0</v>
      </c>
      <c r="F59" s="54">
        <f>COUNTIFS($U$7:$GC$7,F$10,$U59:$GC59,"&gt;a")+COUNTIFS($U$7:$GC$7,F$10,$U59:$GC59,"&gt;0")</f>
        <v>0</v>
      </c>
      <c r="G59" s="54">
        <f>COUNTIFS($U$7:$GC$7,G$10,$U59:$GC59,"&gt;a")+COUNTIFS($U$7:$GC$7,G$10,$U59:$GC59,"&gt;0")</f>
        <v>0</v>
      </c>
      <c r="H59" s="54">
        <f>COUNTIFS($U$7:$GC$7,H$10,$U59:$GC59,"&gt;a")+COUNTIFS($U$7:$GC$7,H$10,$U59:$GC59,"&gt;0")</f>
        <v>0</v>
      </c>
      <c r="I59" s="54">
        <f>COUNTIFS($U$7:$GC$7,I$10,$U59:$GC59,"&gt;a")+COUNTIFS($U$7:$GC$7,I$10,$U59:$GC59,"&gt;0")</f>
        <v>0</v>
      </c>
      <c r="J59" s="54">
        <f>COUNTIFS($U$7:$GC$7,J$10,$U59:$GC59,"&gt;a")+COUNTIFS($U$7:$GC$7,J$10,$U59:$GC59,"&gt;0")</f>
        <v>0</v>
      </c>
      <c r="K59" s="54">
        <f>COUNTIFS($U$7:$GC$7,K$10,$U59:$GC59,"&gt;a")+COUNTIFS($U$7:$GC$7,K$10,$U59:$GC59,"&gt;0")</f>
        <v>0</v>
      </c>
      <c r="L59" s="54">
        <f>COUNTIFS($U$7:$GC$7,L$10,$U59:$GC59,"&gt;a")+COUNTIFS($U$7:$GC$7,L$10,$U59:$GC59,"&gt;0")</f>
        <v>0</v>
      </c>
      <c r="M59" s="54">
        <f>COUNTIFS($U$7:$GC$7,M$10,$U59:$GC59,"&gt;a")+COUNTIFS($U$7:$GC$7,M$10,$U59:$GC59,"&gt;0")</f>
        <v>0</v>
      </c>
      <c r="N59" s="54">
        <f>COUNTIFS($U$8:$GC$8,"=K",U59:GC59,"&gt;a")+COUNTIFS($U$8:$GC$8,"=K",U59:GC59,"&gt;0")</f>
        <v>0</v>
      </c>
      <c r="O59" s="54">
        <f>COUNTIFS($U$8:$GC$8,"=C",U59:GC59,"&gt;a")+COUNTIFS($U$8:$GC$8,"=C",U59:GC59,"&gt;0")</f>
        <v>0</v>
      </c>
      <c r="P59" s="112"/>
      <c r="Q59" s="57"/>
      <c r="R59" s="57"/>
      <c r="S59" s="90"/>
      <c r="T59" s="59"/>
      <c r="U59" s="61"/>
      <c r="V59" s="61"/>
      <c r="W59" s="61"/>
      <c r="X59" s="61"/>
      <c r="Y59" s="63"/>
      <c r="Z59" s="63"/>
      <c r="AA59" s="61"/>
      <c r="AB59" s="61"/>
      <c r="AC59" s="61"/>
      <c r="AD59" s="61"/>
      <c r="AE59" s="61"/>
      <c r="AF59" s="61"/>
      <c r="AG59" s="61"/>
      <c r="AH59" s="61"/>
      <c r="AI59" s="89"/>
      <c r="AJ59" s="61"/>
      <c r="AK59" s="89"/>
      <c r="AL59" s="89"/>
      <c r="AM59" s="65"/>
      <c r="AN59" s="65"/>
      <c r="AO59" s="65"/>
      <c r="AP59" s="66"/>
      <c r="AQ59" s="66"/>
      <c r="AR59" s="66"/>
      <c r="AS59" s="67"/>
      <c r="AT59" s="68"/>
      <c r="AU59" s="69"/>
      <c r="AV59" s="69"/>
      <c r="AW59" s="69"/>
      <c r="AX59" s="70"/>
      <c r="AY59" s="68"/>
      <c r="AZ59" s="69"/>
      <c r="BA59" s="69"/>
      <c r="BB59" s="69"/>
      <c r="BC59" s="67"/>
      <c r="BD59" s="68"/>
      <c r="BE59" s="69"/>
      <c r="BF59" s="69"/>
      <c r="BG59" s="69"/>
      <c r="BH59" s="70"/>
      <c r="BI59" s="68"/>
      <c r="BJ59" s="69"/>
      <c r="BK59" s="69"/>
      <c r="BL59" s="69"/>
      <c r="BM59" s="70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111"/>
      <c r="DL59" s="65"/>
      <c r="DM59" s="65"/>
      <c r="DN59" s="65"/>
      <c r="DO59" s="65"/>
      <c r="DP59" s="65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3" t="str">
        <f t="shared" si="26"/>
        <v/>
      </c>
      <c r="GE59" s="74" t="str">
        <f t="shared" si="27"/>
        <v>**</v>
      </c>
      <c r="GF59" s="74" t="str">
        <f t="shared" si="28"/>
        <v/>
      </c>
      <c r="GG59" s="74" t="str">
        <f t="shared" si="29"/>
        <v/>
      </c>
      <c r="GH59" s="75" t="str">
        <f t="shared" si="30"/>
        <v/>
      </c>
      <c r="GI59" s="74" t="str">
        <f t="shared" si="31"/>
        <v/>
      </c>
      <c r="GJ59" s="75" t="str">
        <f t="shared" si="32"/>
        <v/>
      </c>
      <c r="GK59" s="75" t="str">
        <f t="shared" si="33"/>
        <v/>
      </c>
      <c r="GL59" s="75" t="str">
        <f t="shared" si="34"/>
        <v/>
      </c>
      <c r="GM59" s="13">
        <f>ROW()</f>
        <v>59</v>
      </c>
      <c r="GN59" s="13" t="str">
        <f>IF(LEN(GL59)&gt;0,MAX(GN$11:GN58)+1,"")</f>
        <v/>
      </c>
      <c r="GO59" s="6" t="str">
        <f>IF(N59&gt;0,IF(O59=0,"K","Both"),IF(O59&gt;0,"C",""))</f>
        <v/>
      </c>
      <c r="GP59" s="75" t="str">
        <f>IF(ISTEXT(P59),A59,"")</f>
        <v/>
      </c>
      <c r="GQ59" s="76">
        <f>IF(ISNUMBER(GP59),IF(GP59&gt;8,MAX(GQ$10:GQ58)+1,0),0)</f>
        <v>0</v>
      </c>
      <c r="GR59" s="77" t="str">
        <f>IF(TRIM(P59)&gt;"a",COUNTIF([1]DrawDay1!AW$4:AW$3049,GE59)+COUNTIF([1]DrawDay1!AW$4:AW$3049,GF59)+COUNTIF([1]DrawDay2!AW$4:AW$2962,GE59)+COUNTIF([1]DrawDay2!AW$4:AW$2962,GF59)+COUNTIF([1]DrawDay3!AW$4:AW$2311,GE59)+COUNTIF([1]DrawDay3!AW$4:AW$2311,GF59)+COUNTIF([1]WarCanoe!AE$5:AE$1500,GD59),"")</f>
        <v/>
      </c>
      <c r="GS59" s="76">
        <f>IF(ISNUMBER(GR59),IF(GR59&gt;8,MAX(GS$10:GS58)+1,0),0)</f>
        <v>0</v>
      </c>
      <c r="GT59" s="78" t="str">
        <f t="shared" si="35"/>
        <v>**</v>
      </c>
      <c r="GU59" s="78"/>
      <c r="GV59" s="78" t="str">
        <f>IF(GK59="","",MATCH(GK59,GK$1:GK58,0))</f>
        <v/>
      </c>
      <c r="GW59" s="78" t="str">
        <f t="shared" si="36"/>
        <v/>
      </c>
      <c r="GX59" s="78" t="str">
        <f>IF(ISNUMBER(GW59),P59,"")</f>
        <v/>
      </c>
      <c r="GY59" s="74" t="str">
        <f>IF(ISNUMBER(GW59),INDEX(P$1:P$167,GW59),"")</f>
        <v/>
      </c>
      <c r="GZ59" s="79" t="str">
        <f>IF(ISNUMBER(GW59),MAX(GZ$11:GZ58)+1,"")</f>
        <v/>
      </c>
      <c r="HA59" s="80">
        <f>IF(ISTEXT(P59),IF(FIND(" ",P59&amp;HA$10)=(LEN(P59)+1),ROW(),0),0)</f>
        <v>0</v>
      </c>
      <c r="HB59" s="81">
        <f>IF(IF(LEN(TRIM(P59))=0,0,LEN(TRIM(P59))-LEN(SUBSTITUTE(P59," ",""))+1)&gt;2,ROW(),0)</f>
        <v>0</v>
      </c>
      <c r="HC59" s="81" t="str">
        <f>IF(LEN(R59)&gt;0,VLOOKUP(R59,HC$172:HD$179,2,FALSE),"")</f>
        <v/>
      </c>
      <c r="HD59" s="81" t="str">
        <f>IF(LEN(P59)&gt;0,IF(ISNA(HC59),ROW(),""),"")</f>
        <v/>
      </c>
      <c r="HE59" s="82" t="str">
        <f>IF(LEN(P59)&gt;0,IF(LEN(S59)&gt;0,VLOOKUP(P59,[1]PadTracInfo!G$2:H$999,2,FALSE),""),"")</f>
        <v/>
      </c>
      <c r="HF59" s="82"/>
      <c r="HG59" s="82" t="str">
        <f>IF(HF59="ok","ok",IF(LEN(S59)&gt;0,IF(S59=HE59,"ok","mismatch"),""))</f>
        <v/>
      </c>
      <c r="HH59" s="82" t="str">
        <f>IF(LEN(P59)&gt;0,IF(LEN(HG59)&gt;0,HG59,IF(LEN(S59)=0,VLOOKUP(P59,[1]PadTracInfo!G$2:H$999,2,FALSE),"")),"")</f>
        <v/>
      </c>
      <c r="HI59" s="83" t="str">
        <f>IF(LEN(P59)&gt;0,IF(ISNA(HH59),"Not Registered",IF(HH59="ok","ok",IF(HH59="mismatch","Registration number does not match",IF(ISNUMBER(HH59),"ok","Logic ERROR")))),"")</f>
        <v/>
      </c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</row>
    <row r="60" spans="1:229" s="92" customFormat="1" x14ac:dyDescent="0.2">
      <c r="A60" s="54" t="str">
        <f>IF(ISTEXT(P60),COUNTIF([1]DrawDay1!AX$4:AX$3049,GE60)+COUNTIF([1]DrawDay1!AX$4:AX$3049,GF60)+COUNTIF([1]DrawDay2!AX$4:AX$2962,GE60)+COUNTIF([1]DrawDay2!AX$4:AX$2962,GF60)+COUNTIF([1]DrawDay3!AX$4:AX$2311,GE60)+COUNTIF([1]DrawDay3!AX$4:AX$2311,GF60)+COUNTIF([1]WarCanoe!AF$4:AF3371,GE60),"")</f>
        <v/>
      </c>
      <c r="B60" s="54" t="str">
        <f>IF(ISTEXT(P60),COUNTIF([1]DrawDay1!AV$4:AV$3049,GE60)+COUNTIF([1]DrawDay2!AV$4:AV$2962,GE60)+COUNTIF([1]DrawDay3!AV$4:AV$2311,GE60)+COUNTIF([1]WarCanoe!AG$4:AG3371,GE60),"")</f>
        <v/>
      </c>
      <c r="C60" s="55">
        <f t="shared" si="25"/>
        <v>0</v>
      </c>
      <c r="D60" s="54">
        <f>COUNTIFS($U$7:$GC$7,D$10,$U60:$GC60,"&gt;a")+COUNTIFS($U$7:$GC$7,D$10,$U60:$GC60,"&gt;0")</f>
        <v>0</v>
      </c>
      <c r="E60" s="54">
        <f>COUNTIFS($U$7:$GC$7,E$10,$U60:$GC60,"&gt;a")+COUNTIFS($U$7:$GC$7,E$10,$U60:$GC60,"&gt;0")</f>
        <v>0</v>
      </c>
      <c r="F60" s="54">
        <f>COUNTIFS($U$7:$GC$7,F$10,$U60:$GC60,"&gt;a")+COUNTIFS($U$7:$GC$7,F$10,$U60:$GC60,"&gt;0")</f>
        <v>0</v>
      </c>
      <c r="G60" s="54">
        <f>COUNTIFS($U$7:$GC$7,G$10,$U60:$GC60,"&gt;a")+COUNTIFS($U$7:$GC$7,G$10,$U60:$GC60,"&gt;0")</f>
        <v>0</v>
      </c>
      <c r="H60" s="54">
        <f>COUNTIFS($U$7:$GC$7,H$10,$U60:$GC60,"&gt;a")+COUNTIFS($U$7:$GC$7,H$10,$U60:$GC60,"&gt;0")</f>
        <v>0</v>
      </c>
      <c r="I60" s="54">
        <f>COUNTIFS($U$7:$GC$7,I$10,$U60:$GC60,"&gt;a")+COUNTIFS($U$7:$GC$7,I$10,$U60:$GC60,"&gt;0")</f>
        <v>0</v>
      </c>
      <c r="J60" s="54">
        <f>COUNTIFS($U$7:$GC$7,J$10,$U60:$GC60,"&gt;a")+COUNTIFS($U$7:$GC$7,J$10,$U60:$GC60,"&gt;0")</f>
        <v>0</v>
      </c>
      <c r="K60" s="54">
        <f>COUNTIFS($U$7:$GC$7,K$10,$U60:$GC60,"&gt;a")+COUNTIFS($U$7:$GC$7,K$10,$U60:$GC60,"&gt;0")</f>
        <v>0</v>
      </c>
      <c r="L60" s="54">
        <f>COUNTIFS($U$7:$GC$7,L$10,$U60:$GC60,"&gt;a")+COUNTIFS($U$7:$GC$7,L$10,$U60:$GC60,"&gt;0")</f>
        <v>0</v>
      </c>
      <c r="M60" s="54">
        <f>COUNTIFS($U$7:$GC$7,M$10,$U60:$GC60,"&gt;a")+COUNTIFS($U$7:$GC$7,M$10,$U60:$GC60,"&gt;0")</f>
        <v>0</v>
      </c>
      <c r="N60" s="54">
        <f>COUNTIFS($U$8:$GC$8,"=K",U60:GC60,"&gt;a")+COUNTIFS($U$8:$GC$8,"=K",U60:GC60,"&gt;0")</f>
        <v>0</v>
      </c>
      <c r="O60" s="54">
        <f>COUNTIFS($U$8:$GC$8,"=C",U60:GC60,"&gt;a")+COUNTIFS($U$8:$GC$8,"=C",U60:GC60,"&gt;0")</f>
        <v>0</v>
      </c>
      <c r="P60" s="113"/>
      <c r="Q60" s="57"/>
      <c r="R60" s="57"/>
      <c r="S60" s="90"/>
      <c r="T60" s="59"/>
      <c r="U60" s="61"/>
      <c r="V60" s="61"/>
      <c r="W60" s="61"/>
      <c r="X60" s="61"/>
      <c r="Y60" s="63"/>
      <c r="Z60" s="63"/>
      <c r="AA60" s="61"/>
      <c r="AB60" s="61"/>
      <c r="AC60" s="61"/>
      <c r="AD60" s="61"/>
      <c r="AE60" s="61"/>
      <c r="AF60" s="61"/>
      <c r="AG60" s="61"/>
      <c r="AH60" s="61"/>
      <c r="AI60" s="63"/>
      <c r="AJ60" s="61"/>
      <c r="AK60" s="89"/>
      <c r="AL60" s="89"/>
      <c r="AM60" s="65"/>
      <c r="AN60" s="65"/>
      <c r="AO60" s="65"/>
      <c r="AP60" s="66"/>
      <c r="AQ60" s="66"/>
      <c r="AR60" s="66"/>
      <c r="AS60" s="67"/>
      <c r="AT60" s="68"/>
      <c r="AU60" s="69"/>
      <c r="AV60" s="69"/>
      <c r="AW60" s="69"/>
      <c r="AX60" s="70"/>
      <c r="AY60" s="68"/>
      <c r="AZ60" s="69"/>
      <c r="BA60" s="69"/>
      <c r="BB60" s="69"/>
      <c r="BC60" s="67"/>
      <c r="BD60" s="68"/>
      <c r="BE60" s="69"/>
      <c r="BF60" s="69"/>
      <c r="BG60" s="69"/>
      <c r="BH60" s="70"/>
      <c r="BI60" s="68"/>
      <c r="BJ60" s="69"/>
      <c r="BK60" s="69"/>
      <c r="BL60" s="69"/>
      <c r="BM60" s="70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111"/>
      <c r="DL60" s="65"/>
      <c r="DM60" s="65"/>
      <c r="DN60" s="65"/>
      <c r="DO60" s="65"/>
      <c r="DP60" s="65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3" t="str">
        <f t="shared" si="26"/>
        <v/>
      </c>
      <c r="GE60" s="74" t="str">
        <f t="shared" si="27"/>
        <v>**</v>
      </c>
      <c r="GF60" s="74" t="str">
        <f t="shared" si="28"/>
        <v/>
      </c>
      <c r="GG60" s="74" t="str">
        <f t="shared" si="29"/>
        <v/>
      </c>
      <c r="GH60" s="75" t="str">
        <f t="shared" si="30"/>
        <v/>
      </c>
      <c r="GI60" s="74" t="str">
        <f t="shared" si="31"/>
        <v/>
      </c>
      <c r="GJ60" s="75" t="str">
        <f t="shared" si="32"/>
        <v/>
      </c>
      <c r="GK60" s="75" t="str">
        <f t="shared" si="33"/>
        <v/>
      </c>
      <c r="GL60" s="75" t="str">
        <f t="shared" si="34"/>
        <v/>
      </c>
      <c r="GM60" s="13">
        <f>ROW()</f>
        <v>60</v>
      </c>
      <c r="GN60" s="13" t="str">
        <f>IF(LEN(GL60)&gt;0,MAX(GN$11:GN59)+1,"")</f>
        <v/>
      </c>
      <c r="GO60" s="6" t="str">
        <f>IF(N60&gt;0,IF(O60=0,"K","Both"),IF(O60&gt;0,"C",""))</f>
        <v/>
      </c>
      <c r="GP60" s="75" t="str">
        <f>IF(ISTEXT(P60),A60,"")</f>
        <v/>
      </c>
      <c r="GQ60" s="76">
        <f>IF(ISNUMBER(GP60),IF(GP60&gt;8,MAX(GQ$10:GQ59)+1,0),0)</f>
        <v>0</v>
      </c>
      <c r="GR60" s="77" t="str">
        <f>IF(TRIM(P60)&gt;"a",COUNTIF([1]DrawDay1!AW$4:AW$3049,GE60)+COUNTIF([1]DrawDay1!AW$4:AW$3049,GF60)+COUNTIF([1]DrawDay2!AW$4:AW$2962,GE60)+COUNTIF([1]DrawDay2!AW$4:AW$2962,GF60)+COUNTIF([1]DrawDay3!AW$4:AW$2311,GE60)+COUNTIF([1]DrawDay3!AW$4:AW$2311,GF60)+COUNTIF([1]WarCanoe!AE$5:AE$1500,GD60),"")</f>
        <v/>
      </c>
      <c r="GS60" s="76">
        <f>IF(ISNUMBER(GR60),IF(GR60&gt;8,MAX(GS$10:GS59)+1,0),0)</f>
        <v>0</v>
      </c>
      <c r="GT60" s="78" t="str">
        <f t="shared" si="35"/>
        <v>**</v>
      </c>
      <c r="GU60" s="78"/>
      <c r="GV60" s="78" t="str">
        <f>IF(GK60="","",MATCH(GK60,GK$1:GK59,0))</f>
        <v/>
      </c>
      <c r="GW60" s="78" t="str">
        <f t="shared" si="36"/>
        <v/>
      </c>
      <c r="GX60" s="78" t="str">
        <f>IF(ISNUMBER(GW60),P60,"")</f>
        <v/>
      </c>
      <c r="GY60" s="74" t="str">
        <f>IF(ISNUMBER(GW60),INDEX(P$1:P$167,GW60),"")</f>
        <v/>
      </c>
      <c r="GZ60" s="79" t="str">
        <f>IF(ISNUMBER(GW60),MAX(GZ$11:GZ59)+1,"")</f>
        <v/>
      </c>
      <c r="HA60" s="80">
        <f>IF(ISTEXT(P60),IF(FIND(" ",P60&amp;HA$10)=(LEN(P60)+1),ROW(),0),0)</f>
        <v>0</v>
      </c>
      <c r="HB60" s="81">
        <f>IF(IF(LEN(TRIM(P60))=0,0,LEN(TRIM(P60))-LEN(SUBSTITUTE(P60," ",""))+1)&gt;2,ROW(),0)</f>
        <v>0</v>
      </c>
      <c r="HC60" s="81" t="str">
        <f>IF(LEN(R60)&gt;0,VLOOKUP(R60,HC$172:HD$179,2,FALSE),"")</f>
        <v/>
      </c>
      <c r="HD60" s="81" t="str">
        <f>IF(LEN(P60)&gt;0,IF(ISNA(HC60),ROW(),""),"")</f>
        <v/>
      </c>
      <c r="HE60" s="82" t="str">
        <f>IF(LEN(P60)&gt;0,IF(LEN(S60)&gt;0,VLOOKUP(P60,[1]PadTracInfo!G$2:H$999,2,FALSE),""),"")</f>
        <v/>
      </c>
      <c r="HF60" s="82"/>
      <c r="HG60" s="82" t="str">
        <f>IF(HF60="ok","ok",IF(LEN(S60)&gt;0,IF(S60=HE60,"ok","mismatch"),""))</f>
        <v/>
      </c>
      <c r="HH60" s="82" t="str">
        <f>IF(LEN(P60)&gt;0,IF(LEN(HG60)&gt;0,HG60,IF(LEN(S60)=0,VLOOKUP(P60,[1]PadTracInfo!G$2:H$999,2,FALSE),"")),"")</f>
        <v/>
      </c>
      <c r="HI60" s="83" t="str">
        <f>IF(LEN(P60)&gt;0,IF(ISNA(HH60),"Not Registered",IF(HH60="ok","ok",IF(HH60="mismatch","Registration number does not match",IF(ISNUMBER(HH60),"ok","Logic ERROR")))),"")</f>
        <v/>
      </c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</row>
    <row r="61" spans="1:229" s="92" customFormat="1" ht="15" x14ac:dyDescent="0.25">
      <c r="A61" s="54" t="str">
        <f>IF(ISTEXT(P61),COUNTIF([1]DrawDay1!AX$4:AX$3049,GE61)+COUNTIF([1]DrawDay1!AX$4:AX$3049,GF61)+COUNTIF([1]DrawDay2!AX$4:AX$2962,GE61)+COUNTIF([1]DrawDay2!AX$4:AX$2962,GF61)+COUNTIF([1]DrawDay3!AX$4:AX$2311,GE61)+COUNTIF([1]DrawDay3!AX$4:AX$2311,GF61)+COUNTIF([1]WarCanoe!AF$4:AF3372,GE61),"")</f>
        <v/>
      </c>
      <c r="B61" s="54" t="str">
        <f>IF(ISTEXT(P61),COUNTIF([1]DrawDay1!AV$4:AV$3049,GE61)+COUNTIF([1]DrawDay2!AV$4:AV$2962,GE61)+COUNTIF([1]DrawDay3!AV$4:AV$2311,GE61)+COUNTIF([1]WarCanoe!AG$4:AG3372,GE61),"")</f>
        <v/>
      </c>
      <c r="C61" s="55">
        <f t="shared" si="25"/>
        <v>0</v>
      </c>
      <c r="D61" s="54">
        <f>COUNTIFS($U$7:$GC$7,D$10,$U61:$GC61,"&gt;a")+COUNTIFS($U$7:$GC$7,D$10,$U61:$GC61,"&gt;0")</f>
        <v>0</v>
      </c>
      <c r="E61" s="54">
        <f>COUNTIFS($U$7:$GC$7,E$10,$U61:$GC61,"&gt;a")+COUNTIFS($U$7:$GC$7,E$10,$U61:$GC61,"&gt;0")</f>
        <v>0</v>
      </c>
      <c r="F61" s="54">
        <f>COUNTIFS($U$7:$GC$7,F$10,$U61:$GC61,"&gt;a")+COUNTIFS($U$7:$GC$7,F$10,$U61:$GC61,"&gt;0")</f>
        <v>0</v>
      </c>
      <c r="G61" s="54">
        <f>COUNTIFS($U$7:$GC$7,G$10,$U61:$GC61,"&gt;a")+COUNTIFS($U$7:$GC$7,G$10,$U61:$GC61,"&gt;0")</f>
        <v>0</v>
      </c>
      <c r="H61" s="54">
        <f>COUNTIFS($U$7:$GC$7,H$10,$U61:$GC61,"&gt;a")+COUNTIFS($U$7:$GC$7,H$10,$U61:$GC61,"&gt;0")</f>
        <v>0</v>
      </c>
      <c r="I61" s="54">
        <f>COUNTIFS($U$7:$GC$7,I$10,$U61:$GC61,"&gt;a")+COUNTIFS($U$7:$GC$7,I$10,$U61:$GC61,"&gt;0")</f>
        <v>0</v>
      </c>
      <c r="J61" s="54">
        <f>COUNTIFS($U$7:$GC$7,J$10,$U61:$GC61,"&gt;a")+COUNTIFS($U$7:$GC$7,J$10,$U61:$GC61,"&gt;0")</f>
        <v>0</v>
      </c>
      <c r="K61" s="54">
        <f>COUNTIFS($U$7:$GC$7,K$10,$U61:$GC61,"&gt;a")+COUNTIFS($U$7:$GC$7,K$10,$U61:$GC61,"&gt;0")</f>
        <v>0</v>
      </c>
      <c r="L61" s="54">
        <f>COUNTIFS($U$7:$GC$7,L$10,$U61:$GC61,"&gt;a")+COUNTIFS($U$7:$GC$7,L$10,$U61:$GC61,"&gt;0")</f>
        <v>0</v>
      </c>
      <c r="M61" s="54">
        <f>COUNTIFS($U$7:$GC$7,M$10,$U61:$GC61,"&gt;a")+COUNTIFS($U$7:$GC$7,M$10,$U61:$GC61,"&gt;0")</f>
        <v>0</v>
      </c>
      <c r="N61" s="54">
        <f>COUNTIFS($U$8:$GC$8,"=K",U61:GC61,"&gt;a")+COUNTIFS($U$8:$GC$8,"=K",U61:GC61,"&gt;0")</f>
        <v>0</v>
      </c>
      <c r="O61" s="54">
        <f>COUNTIFS($U$8:$GC$8,"=C",U61:GC61,"&gt;a")+COUNTIFS($U$8:$GC$8,"=C",U61:GC61,"&gt;0")</f>
        <v>0</v>
      </c>
      <c r="P61" s="114"/>
      <c r="Q61" s="57"/>
      <c r="R61" s="57"/>
      <c r="S61" s="90"/>
      <c r="T61" s="59"/>
      <c r="U61" s="61"/>
      <c r="V61" s="61"/>
      <c r="W61" s="61"/>
      <c r="X61" s="61"/>
      <c r="Y61" s="63"/>
      <c r="Z61" s="61"/>
      <c r="AA61" s="61"/>
      <c r="AB61" s="61"/>
      <c r="AC61" s="61"/>
      <c r="AD61" s="63"/>
      <c r="AE61" s="63"/>
      <c r="AF61" s="63"/>
      <c r="AG61" s="61"/>
      <c r="AH61" s="61"/>
      <c r="AI61" s="61"/>
      <c r="AJ61" s="61"/>
      <c r="AK61" s="89"/>
      <c r="AL61" s="89"/>
      <c r="AM61" s="65"/>
      <c r="AN61" s="65"/>
      <c r="AO61" s="65"/>
      <c r="AP61" s="66"/>
      <c r="AQ61" s="66"/>
      <c r="AR61" s="66"/>
      <c r="AS61" s="67"/>
      <c r="AT61" s="68"/>
      <c r="AU61" s="69"/>
      <c r="AV61" s="69"/>
      <c r="AW61" s="69"/>
      <c r="AX61" s="70"/>
      <c r="AY61" s="68"/>
      <c r="AZ61" s="69"/>
      <c r="BA61" s="69"/>
      <c r="BB61" s="69"/>
      <c r="BC61" s="67"/>
      <c r="BD61" s="68"/>
      <c r="BE61" s="69"/>
      <c r="BF61" s="69"/>
      <c r="BG61" s="69"/>
      <c r="BH61" s="70"/>
      <c r="BI61" s="68"/>
      <c r="BJ61" s="69"/>
      <c r="BK61" s="69"/>
      <c r="BL61" s="69"/>
      <c r="BM61" s="70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111"/>
      <c r="DL61" s="65"/>
      <c r="DM61" s="65"/>
      <c r="DN61" s="65"/>
      <c r="DO61" s="65"/>
      <c r="DP61" s="65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3" t="str">
        <f t="shared" si="26"/>
        <v/>
      </c>
      <c r="GE61" s="74" t="str">
        <f t="shared" si="27"/>
        <v>**</v>
      </c>
      <c r="GF61" s="74" t="str">
        <f t="shared" si="28"/>
        <v/>
      </c>
      <c r="GG61" s="74" t="str">
        <f t="shared" si="29"/>
        <v/>
      </c>
      <c r="GH61" s="75" t="str">
        <f t="shared" si="30"/>
        <v/>
      </c>
      <c r="GI61" s="74" t="str">
        <f t="shared" si="31"/>
        <v/>
      </c>
      <c r="GJ61" s="75" t="str">
        <f t="shared" si="32"/>
        <v/>
      </c>
      <c r="GK61" s="75" t="str">
        <f t="shared" si="33"/>
        <v/>
      </c>
      <c r="GL61" s="75" t="str">
        <f t="shared" si="34"/>
        <v/>
      </c>
      <c r="GM61" s="13">
        <f>ROW()</f>
        <v>61</v>
      </c>
      <c r="GN61" s="13" t="str">
        <f>IF(LEN(GL61)&gt;0,MAX(GN$11:GN60)+1,"")</f>
        <v/>
      </c>
      <c r="GO61" s="6" t="str">
        <f>IF(N61&gt;0,IF(O61=0,"K","Both"),IF(O61&gt;0,"C",""))</f>
        <v/>
      </c>
      <c r="GP61" s="75" t="str">
        <f>IF(ISTEXT(P61),A61,"")</f>
        <v/>
      </c>
      <c r="GQ61" s="76">
        <f>IF(ISNUMBER(GP61),IF(GP61&gt;8,MAX(GQ$10:GQ60)+1,0),0)</f>
        <v>0</v>
      </c>
      <c r="GR61" s="77" t="str">
        <f>IF(TRIM(P61)&gt;"a",COUNTIF([1]DrawDay1!AW$4:AW$3049,GE61)+COUNTIF([1]DrawDay1!AW$4:AW$3049,GF61)+COUNTIF([1]DrawDay2!AW$4:AW$2962,GE61)+COUNTIF([1]DrawDay2!AW$4:AW$2962,GF61)+COUNTIF([1]DrawDay3!AW$4:AW$2311,GE61)+COUNTIF([1]DrawDay3!AW$4:AW$2311,GF61)+COUNTIF([1]WarCanoe!AE$5:AE$1500,GD61),"")</f>
        <v/>
      </c>
      <c r="GS61" s="76">
        <f>IF(ISNUMBER(GR61),IF(GR61&gt;8,MAX(GS$10:GS60)+1,0),0)</f>
        <v>0</v>
      </c>
      <c r="GT61" s="78" t="str">
        <f t="shared" si="35"/>
        <v>**</v>
      </c>
      <c r="GU61" s="78"/>
      <c r="GV61" s="78" t="str">
        <f>IF(GK61="","",MATCH(GK61,GK$1:GK60,0))</f>
        <v/>
      </c>
      <c r="GW61" s="78" t="str">
        <f t="shared" si="36"/>
        <v/>
      </c>
      <c r="GX61" s="78" t="str">
        <f>IF(ISNUMBER(GW61),P61,"")</f>
        <v/>
      </c>
      <c r="GY61" s="74" t="str">
        <f>IF(ISNUMBER(GW61),INDEX(P$1:P$167,GW61),"")</f>
        <v/>
      </c>
      <c r="GZ61" s="79" t="str">
        <f>IF(ISNUMBER(GW61),MAX(GZ$11:GZ60)+1,"")</f>
        <v/>
      </c>
      <c r="HA61" s="80">
        <f>IF(ISTEXT(P61),IF(FIND(" ",P61&amp;HA$10)=(LEN(P61)+1),ROW(),0),0)</f>
        <v>0</v>
      </c>
      <c r="HB61" s="81">
        <f>IF(IF(LEN(TRIM(P61))=0,0,LEN(TRIM(P61))-LEN(SUBSTITUTE(P61," ",""))+1)&gt;2,ROW(),0)</f>
        <v>0</v>
      </c>
      <c r="HC61" s="81" t="str">
        <f>IF(LEN(R61)&gt;0,VLOOKUP(R61,HC$172:HD$179,2,FALSE),"")</f>
        <v/>
      </c>
      <c r="HD61" s="81" t="str">
        <f>IF(LEN(P61)&gt;0,IF(ISNA(HC61),ROW(),""),"")</f>
        <v/>
      </c>
      <c r="HE61" s="82" t="str">
        <f>IF(LEN(P61)&gt;0,IF(LEN(S61)&gt;0,VLOOKUP(P61,[1]PadTracInfo!G$2:H$999,2,FALSE),""),"")</f>
        <v/>
      </c>
      <c r="HF61" s="82"/>
      <c r="HG61" s="82" t="str">
        <f>IF(HF61="ok","ok",IF(LEN(S61)&gt;0,IF(S61=HE61,"ok","mismatch"),""))</f>
        <v/>
      </c>
      <c r="HH61" s="82" t="str">
        <f>IF(LEN(P61)&gt;0,IF(LEN(HG61)&gt;0,HG61,IF(LEN(S61)=0,VLOOKUP(P61,[1]PadTracInfo!G$2:H$999,2,FALSE),"")),"")</f>
        <v/>
      </c>
      <c r="HI61" s="83" t="str">
        <f>IF(LEN(P61)&gt;0,IF(ISNA(HH61),"Not Registered",IF(HH61="ok","ok",IF(HH61="mismatch","Registration number does not match",IF(ISNUMBER(HH61),"ok","Logic ERROR")))),"")</f>
        <v/>
      </c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</row>
    <row r="62" spans="1:229" s="92" customFormat="1" x14ac:dyDescent="0.2">
      <c r="A62" s="54" t="str">
        <f>IF(ISTEXT(P62),COUNTIF([1]DrawDay1!AX$4:AX$3049,GE62)+COUNTIF([1]DrawDay1!AX$4:AX$3049,GF62)+COUNTIF([1]DrawDay2!AX$4:AX$2962,GE62)+COUNTIF([1]DrawDay2!AX$4:AX$2962,GF62)+COUNTIF([1]DrawDay3!AX$4:AX$2311,GE62)+COUNTIF([1]DrawDay3!AX$4:AX$2311,GF62)+COUNTIF([1]WarCanoe!AF$4:AF3373,GE62),"")</f>
        <v/>
      </c>
      <c r="B62" s="54" t="str">
        <f>IF(ISTEXT(P62),COUNTIF([1]DrawDay1!AV$4:AV$3049,GE62)+COUNTIF([1]DrawDay2!AV$4:AV$2962,GE62)+COUNTIF([1]DrawDay3!AV$4:AV$2311,GE62)+COUNTIF([1]WarCanoe!AG$4:AG3373,GE62),"")</f>
        <v/>
      </c>
      <c r="C62" s="55">
        <f t="shared" si="25"/>
        <v>0</v>
      </c>
      <c r="D62" s="54">
        <f>COUNTIFS($U$7:$GC$7,D$10,$U62:$GC62,"&gt;a")+COUNTIFS($U$7:$GC$7,D$10,$U62:$GC62,"&gt;0")</f>
        <v>0</v>
      </c>
      <c r="E62" s="54">
        <f>COUNTIFS($U$7:$GC$7,E$10,$U62:$GC62,"&gt;a")+COUNTIFS($U$7:$GC$7,E$10,$U62:$GC62,"&gt;0")</f>
        <v>0</v>
      </c>
      <c r="F62" s="54">
        <f>COUNTIFS($U$7:$GC$7,F$10,$U62:$GC62,"&gt;a")+COUNTIFS($U$7:$GC$7,F$10,$U62:$GC62,"&gt;0")</f>
        <v>0</v>
      </c>
      <c r="G62" s="54">
        <f>COUNTIFS($U$7:$GC$7,G$10,$U62:$GC62,"&gt;a")+COUNTIFS($U$7:$GC$7,G$10,$U62:$GC62,"&gt;0")</f>
        <v>0</v>
      </c>
      <c r="H62" s="54">
        <f>COUNTIFS($U$7:$GC$7,H$10,$U62:$GC62,"&gt;a")+COUNTIFS($U$7:$GC$7,H$10,$U62:$GC62,"&gt;0")</f>
        <v>0</v>
      </c>
      <c r="I62" s="54">
        <f>COUNTIFS($U$7:$GC$7,I$10,$U62:$GC62,"&gt;a")+COUNTIFS($U$7:$GC$7,I$10,$U62:$GC62,"&gt;0")</f>
        <v>0</v>
      </c>
      <c r="J62" s="54">
        <f>COUNTIFS($U$7:$GC$7,J$10,$U62:$GC62,"&gt;a")+COUNTIFS($U$7:$GC$7,J$10,$U62:$GC62,"&gt;0")</f>
        <v>0</v>
      </c>
      <c r="K62" s="54">
        <f>COUNTIFS($U$7:$GC$7,K$10,$U62:$GC62,"&gt;a")+COUNTIFS($U$7:$GC$7,K$10,$U62:$GC62,"&gt;0")</f>
        <v>0</v>
      </c>
      <c r="L62" s="54">
        <f>COUNTIFS($U$7:$GC$7,L$10,$U62:$GC62,"&gt;a")+COUNTIFS($U$7:$GC$7,L$10,$U62:$GC62,"&gt;0")</f>
        <v>0</v>
      </c>
      <c r="M62" s="54">
        <f>COUNTIFS($U$7:$GC$7,M$10,$U62:$GC62,"&gt;a")+COUNTIFS($U$7:$GC$7,M$10,$U62:$GC62,"&gt;0")</f>
        <v>0</v>
      </c>
      <c r="N62" s="54">
        <f>COUNTIFS($U$8:$GC$8,"=K",U62:GC62,"&gt;a")+COUNTIFS($U$8:$GC$8,"=K",U62:GC62,"&gt;0")</f>
        <v>0</v>
      </c>
      <c r="O62" s="54">
        <f>COUNTIFS($U$8:$GC$8,"=C",U62:GC62,"&gt;a")+COUNTIFS($U$8:$GC$8,"=C",U62:GC62,"&gt;0")</f>
        <v>0</v>
      </c>
      <c r="P62" s="115"/>
      <c r="Q62" s="57"/>
      <c r="R62" s="57"/>
      <c r="S62" s="90"/>
      <c r="T62" s="59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5"/>
      <c r="AL62" s="65"/>
      <c r="AM62" s="65"/>
      <c r="AN62" s="65"/>
      <c r="AO62" s="65"/>
      <c r="AP62" s="66"/>
      <c r="AQ62" s="66"/>
      <c r="AR62" s="66"/>
      <c r="AS62" s="67"/>
      <c r="AT62" s="68"/>
      <c r="AU62" s="69"/>
      <c r="AV62" s="69"/>
      <c r="AW62" s="69"/>
      <c r="AX62" s="70"/>
      <c r="AY62" s="68"/>
      <c r="AZ62" s="69"/>
      <c r="BA62" s="69"/>
      <c r="BB62" s="69"/>
      <c r="BC62" s="67"/>
      <c r="BD62" s="68"/>
      <c r="BE62" s="69"/>
      <c r="BF62" s="69"/>
      <c r="BG62" s="69"/>
      <c r="BH62" s="70"/>
      <c r="BI62" s="68"/>
      <c r="BJ62" s="69"/>
      <c r="BK62" s="69"/>
      <c r="BL62" s="69"/>
      <c r="BM62" s="70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89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111"/>
      <c r="DL62" s="65"/>
      <c r="DM62" s="65"/>
      <c r="DN62" s="65"/>
      <c r="DO62" s="65"/>
      <c r="DP62" s="65"/>
      <c r="DQ62" s="71"/>
      <c r="DR62" s="71"/>
      <c r="DS62" s="71"/>
      <c r="DT62" s="71"/>
      <c r="DU62" s="71"/>
      <c r="DV62" s="71"/>
      <c r="DW62" s="71"/>
      <c r="DX62" s="71"/>
      <c r="DY62" s="65"/>
      <c r="DZ62" s="65"/>
      <c r="EA62" s="71"/>
      <c r="EB62" s="71"/>
      <c r="EC62" s="71"/>
      <c r="ED62" s="71"/>
      <c r="EE62" s="71"/>
      <c r="EF62" s="71"/>
      <c r="EG62" s="71"/>
      <c r="EH62" s="65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3" t="str">
        <f t="shared" si="26"/>
        <v/>
      </c>
      <c r="GE62" s="74" t="str">
        <f t="shared" si="27"/>
        <v>**</v>
      </c>
      <c r="GF62" s="74" t="str">
        <f t="shared" si="28"/>
        <v/>
      </c>
      <c r="GG62" s="74" t="str">
        <f t="shared" si="29"/>
        <v/>
      </c>
      <c r="GH62" s="75" t="str">
        <f t="shared" si="30"/>
        <v/>
      </c>
      <c r="GI62" s="74" t="str">
        <f t="shared" si="31"/>
        <v/>
      </c>
      <c r="GJ62" s="75" t="str">
        <f t="shared" si="32"/>
        <v/>
      </c>
      <c r="GK62" s="75" t="str">
        <f t="shared" si="33"/>
        <v/>
      </c>
      <c r="GL62" s="75" t="str">
        <f t="shared" si="34"/>
        <v/>
      </c>
      <c r="GM62" s="13">
        <f>ROW()</f>
        <v>62</v>
      </c>
      <c r="GN62" s="13" t="str">
        <f>IF(LEN(GL62)&gt;0,MAX(GN$11:GN61)+1,"")</f>
        <v/>
      </c>
      <c r="GO62" s="6" t="str">
        <f>IF(N62&gt;0,IF(O62=0,"K","Both"),IF(O62&gt;0,"C",""))</f>
        <v/>
      </c>
      <c r="GP62" s="75" t="str">
        <f>IF(ISTEXT(P62),A62,"")</f>
        <v/>
      </c>
      <c r="GQ62" s="76">
        <f>IF(ISNUMBER(GP62),IF(GP62&gt;8,MAX(GQ$10:GQ61)+1,0),0)</f>
        <v>0</v>
      </c>
      <c r="GR62" s="77" t="str">
        <f>IF(TRIM(P62)&gt;"a",COUNTIF([1]DrawDay1!AW$4:AW$3049,GE62)+COUNTIF([1]DrawDay1!AW$4:AW$3049,GF62)+COUNTIF([1]DrawDay2!AW$4:AW$2962,GE62)+COUNTIF([1]DrawDay2!AW$4:AW$2962,GF62)+COUNTIF([1]DrawDay3!AW$4:AW$2311,GE62)+COUNTIF([1]DrawDay3!AW$4:AW$2311,GF62)+COUNTIF([1]WarCanoe!AE$5:AE$1500,GD62),"")</f>
        <v/>
      </c>
      <c r="GS62" s="76">
        <f>IF(ISNUMBER(GR62),IF(GR62&gt;8,MAX(GS$10:GS61)+1,0),0)</f>
        <v>0</v>
      </c>
      <c r="GT62" s="78" t="str">
        <f t="shared" si="35"/>
        <v>**</v>
      </c>
      <c r="GU62" s="78"/>
      <c r="GV62" s="78" t="str">
        <f>IF(GK62="","",MATCH(GK62,GK$1:GK61,0))</f>
        <v/>
      </c>
      <c r="GW62" s="78" t="str">
        <f t="shared" si="36"/>
        <v/>
      </c>
      <c r="GX62" s="78" t="str">
        <f>IF(ISNUMBER(GW62),P62,"")</f>
        <v/>
      </c>
      <c r="GY62" s="74" t="str">
        <f>IF(ISNUMBER(GW62),INDEX(P$1:P$167,GW62),"")</f>
        <v/>
      </c>
      <c r="GZ62" s="79" t="str">
        <f>IF(ISNUMBER(GW62),MAX(GZ$11:GZ61)+1,"")</f>
        <v/>
      </c>
      <c r="HA62" s="80">
        <f>IF(ISTEXT(P62),IF(FIND(" ",P62&amp;HA$10)=(LEN(P62)+1),ROW(),0),0)</f>
        <v>0</v>
      </c>
      <c r="HB62" s="81">
        <f>IF(IF(LEN(TRIM(P62))=0,0,LEN(TRIM(P62))-LEN(SUBSTITUTE(P62," ",""))+1)&gt;2,ROW(),0)</f>
        <v>0</v>
      </c>
      <c r="HC62" s="81" t="str">
        <f>IF(LEN(R62)&gt;0,VLOOKUP(R62,HC$172:HD$179,2,FALSE),"")</f>
        <v/>
      </c>
      <c r="HD62" s="81" t="str">
        <f>IF(LEN(P62)&gt;0,IF(ISNA(HC62),ROW(),""),"")</f>
        <v/>
      </c>
      <c r="HE62" s="82" t="str">
        <f>IF(LEN(P62)&gt;0,IF(LEN(S62)&gt;0,VLOOKUP(P62,[1]PadTracInfo!G$2:H$999,2,FALSE),""),"")</f>
        <v/>
      </c>
      <c r="HF62" s="82"/>
      <c r="HG62" s="82" t="str">
        <f>IF(HF62="ok","ok",IF(LEN(S62)&gt;0,IF(S62=HE62,"ok","mismatch"),""))</f>
        <v/>
      </c>
      <c r="HH62" s="82" t="str">
        <f>IF(LEN(P62)&gt;0,IF(LEN(HG62)&gt;0,HG62,IF(LEN(S62)=0,VLOOKUP(P62,[1]PadTracInfo!G$2:H$999,2,FALSE),"")),"")</f>
        <v/>
      </c>
      <c r="HI62" s="83" t="str">
        <f>IF(LEN(P62)&gt;0,IF(ISNA(HH62),"Not Registered",IF(HH62="ok","ok",IF(HH62="mismatch","Registration number does not match",IF(ISNUMBER(HH62),"ok","Logic ERROR")))),"")</f>
        <v/>
      </c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</row>
    <row r="63" spans="1:229" s="92" customFormat="1" x14ac:dyDescent="0.2">
      <c r="A63" s="54" t="str">
        <f>IF(ISTEXT(P63),COUNTIF([1]DrawDay1!AX$4:AX$3049,GE63)+COUNTIF([1]DrawDay1!AX$4:AX$3049,GF63)+COUNTIF([1]DrawDay2!AX$4:AX$2962,GE63)+COUNTIF([1]DrawDay2!AX$4:AX$2962,GF63)+COUNTIF([1]DrawDay3!AX$4:AX$2311,GE63)+COUNTIF([1]DrawDay3!AX$4:AX$2311,GF63)+COUNTIF([1]WarCanoe!AF$4:AF3374,GE63),"")</f>
        <v/>
      </c>
      <c r="B63" s="54" t="str">
        <f>IF(ISTEXT(P63),COUNTIF([1]DrawDay1!AV$4:AV$3049,GE63)+COUNTIF([1]DrawDay2!AV$4:AV$2962,GE63)+COUNTIF([1]DrawDay3!AV$4:AV$2311,GE63)+COUNTIF([1]WarCanoe!AG$4:AG3374,GE63),"")</f>
        <v/>
      </c>
      <c r="C63" s="55">
        <f t="shared" si="25"/>
        <v>0</v>
      </c>
      <c r="D63" s="54">
        <f>COUNTIFS($U$7:$GC$7,D$10,$U63:$GC63,"&gt;a")+COUNTIFS($U$7:$GC$7,D$10,$U63:$GC63,"&gt;0")</f>
        <v>0</v>
      </c>
      <c r="E63" s="54">
        <f>COUNTIFS($U$7:$GC$7,E$10,$U63:$GC63,"&gt;a")+COUNTIFS($U$7:$GC$7,E$10,$U63:$GC63,"&gt;0")</f>
        <v>0</v>
      </c>
      <c r="F63" s="54">
        <f>COUNTIFS($U$7:$GC$7,F$10,$U63:$GC63,"&gt;a")+COUNTIFS($U$7:$GC$7,F$10,$U63:$GC63,"&gt;0")</f>
        <v>0</v>
      </c>
      <c r="G63" s="54">
        <f>COUNTIFS($U$7:$GC$7,G$10,$U63:$GC63,"&gt;a")+COUNTIFS($U$7:$GC$7,G$10,$U63:$GC63,"&gt;0")</f>
        <v>0</v>
      </c>
      <c r="H63" s="54">
        <f>COUNTIFS($U$7:$GC$7,H$10,$U63:$GC63,"&gt;a")+COUNTIFS($U$7:$GC$7,H$10,$U63:$GC63,"&gt;0")</f>
        <v>0</v>
      </c>
      <c r="I63" s="54">
        <f>COUNTIFS($U$7:$GC$7,I$10,$U63:$GC63,"&gt;a")+COUNTIFS($U$7:$GC$7,I$10,$U63:$GC63,"&gt;0")</f>
        <v>0</v>
      </c>
      <c r="J63" s="54">
        <f>COUNTIFS($U$7:$GC$7,J$10,$U63:$GC63,"&gt;a")+COUNTIFS($U$7:$GC$7,J$10,$U63:$GC63,"&gt;0")</f>
        <v>0</v>
      </c>
      <c r="K63" s="54">
        <f>COUNTIFS($U$7:$GC$7,K$10,$U63:$GC63,"&gt;a")+COUNTIFS($U$7:$GC$7,K$10,$U63:$GC63,"&gt;0")</f>
        <v>0</v>
      </c>
      <c r="L63" s="54">
        <f>COUNTIFS($U$7:$GC$7,L$10,$U63:$GC63,"&gt;a")+COUNTIFS($U$7:$GC$7,L$10,$U63:$GC63,"&gt;0")</f>
        <v>0</v>
      </c>
      <c r="M63" s="54">
        <f>COUNTIFS($U$7:$GC$7,M$10,$U63:$GC63,"&gt;a")+COUNTIFS($U$7:$GC$7,M$10,$U63:$GC63,"&gt;0")</f>
        <v>0</v>
      </c>
      <c r="N63" s="54">
        <f>COUNTIFS($U$8:$GC$8,"=K",U63:GC63,"&gt;a")+COUNTIFS($U$8:$GC$8,"=K",U63:GC63,"&gt;0")</f>
        <v>0</v>
      </c>
      <c r="O63" s="54">
        <f>COUNTIFS($U$8:$GC$8,"=C",U63:GC63,"&gt;a")+COUNTIFS($U$8:$GC$8,"=C",U63:GC63,"&gt;0")</f>
        <v>0</v>
      </c>
      <c r="P63" s="115"/>
      <c r="Q63" s="57"/>
      <c r="R63" s="57"/>
      <c r="S63" s="90"/>
      <c r="T63" s="59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5"/>
      <c r="AL63" s="65"/>
      <c r="AM63" s="65"/>
      <c r="AN63" s="65"/>
      <c r="AO63" s="65"/>
      <c r="AP63" s="66"/>
      <c r="AQ63" s="66"/>
      <c r="AR63" s="66"/>
      <c r="AS63" s="67"/>
      <c r="AT63" s="68"/>
      <c r="AU63" s="69"/>
      <c r="AV63" s="69"/>
      <c r="AW63" s="69"/>
      <c r="AX63" s="70"/>
      <c r="AY63" s="68"/>
      <c r="AZ63" s="69"/>
      <c r="BA63" s="69"/>
      <c r="BB63" s="69"/>
      <c r="BC63" s="67"/>
      <c r="BD63" s="68"/>
      <c r="BE63" s="69"/>
      <c r="BF63" s="69"/>
      <c r="BG63" s="69"/>
      <c r="BH63" s="70"/>
      <c r="BI63" s="68"/>
      <c r="BJ63" s="69"/>
      <c r="BK63" s="69"/>
      <c r="BL63" s="69"/>
      <c r="BM63" s="70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111"/>
      <c r="DL63" s="65"/>
      <c r="DM63" s="65"/>
      <c r="DN63" s="65"/>
      <c r="DO63" s="65"/>
      <c r="DP63" s="65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65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3" t="str">
        <f t="shared" si="26"/>
        <v/>
      </c>
      <c r="GE63" s="74" t="str">
        <f t="shared" si="27"/>
        <v>**</v>
      </c>
      <c r="GF63" s="74" t="str">
        <f t="shared" si="28"/>
        <v/>
      </c>
      <c r="GG63" s="74" t="str">
        <f t="shared" si="29"/>
        <v/>
      </c>
      <c r="GH63" s="75" t="str">
        <f t="shared" si="30"/>
        <v/>
      </c>
      <c r="GI63" s="74" t="str">
        <f t="shared" si="31"/>
        <v/>
      </c>
      <c r="GJ63" s="75" t="str">
        <f t="shared" si="32"/>
        <v/>
      </c>
      <c r="GK63" s="75" t="str">
        <f t="shared" si="33"/>
        <v/>
      </c>
      <c r="GL63" s="75" t="str">
        <f t="shared" si="34"/>
        <v/>
      </c>
      <c r="GM63" s="13">
        <f>ROW()</f>
        <v>63</v>
      </c>
      <c r="GN63" s="13" t="str">
        <f>IF(LEN(GL63)&gt;0,MAX(GN$11:GN62)+1,"")</f>
        <v/>
      </c>
      <c r="GO63" s="6" t="str">
        <f>IF(N63&gt;0,IF(O63=0,"K","Both"),IF(O63&gt;0,"C",""))</f>
        <v/>
      </c>
      <c r="GP63" s="75" t="str">
        <f>IF(ISTEXT(P63),A63,"")</f>
        <v/>
      </c>
      <c r="GQ63" s="76">
        <f>IF(ISNUMBER(GP63),IF(GP63&gt;8,MAX(GQ$10:GQ62)+1,0),0)</f>
        <v>0</v>
      </c>
      <c r="GR63" s="77" t="str">
        <f>IF(TRIM(P63)&gt;"a",COUNTIF([1]DrawDay1!AW$4:AW$3049,GE63)+COUNTIF([1]DrawDay1!AW$4:AW$3049,GF63)+COUNTIF([1]DrawDay2!AW$4:AW$2962,GE63)+COUNTIF([1]DrawDay2!AW$4:AW$2962,GF63)+COUNTIF([1]DrawDay3!AW$4:AW$2311,GE63)+COUNTIF([1]DrawDay3!AW$4:AW$2311,GF63)+COUNTIF([1]WarCanoe!AE$5:AE$1500,GD63),"")</f>
        <v/>
      </c>
      <c r="GS63" s="76">
        <f>IF(ISNUMBER(GR63),IF(GR63&gt;8,MAX(GS$10:GS62)+1,0),0)</f>
        <v>0</v>
      </c>
      <c r="GT63" s="78" t="str">
        <f t="shared" si="35"/>
        <v>**</v>
      </c>
      <c r="GU63" s="78"/>
      <c r="GV63" s="78" t="str">
        <f>IF(GK63="","",MATCH(GK63,GK$1:GK62,0))</f>
        <v/>
      </c>
      <c r="GW63" s="78" t="str">
        <f t="shared" si="36"/>
        <v/>
      </c>
      <c r="GX63" s="78" t="str">
        <f>IF(ISNUMBER(GW63),P63,"")</f>
        <v/>
      </c>
      <c r="GY63" s="74" t="str">
        <f>IF(ISNUMBER(GW63),INDEX(P$1:P$167,GW63),"")</f>
        <v/>
      </c>
      <c r="GZ63" s="79" t="str">
        <f>IF(ISNUMBER(GW63),MAX(GZ$11:GZ62)+1,"")</f>
        <v/>
      </c>
      <c r="HA63" s="80">
        <f>IF(ISTEXT(P63),IF(FIND(" ",P63&amp;HA$10)=(LEN(P63)+1),ROW(),0),0)</f>
        <v>0</v>
      </c>
      <c r="HB63" s="81">
        <f>IF(IF(LEN(TRIM(P63))=0,0,LEN(TRIM(P63))-LEN(SUBSTITUTE(P63," ",""))+1)&gt;2,ROW(),0)</f>
        <v>0</v>
      </c>
      <c r="HC63" s="81" t="str">
        <f>IF(LEN(R63)&gt;0,VLOOKUP(R63,HC$172:HD$179,2,FALSE),"")</f>
        <v/>
      </c>
      <c r="HD63" s="81" t="str">
        <f>IF(LEN(P63)&gt;0,IF(ISNA(HC63),ROW(),""),"")</f>
        <v/>
      </c>
      <c r="HE63" s="82" t="str">
        <f>IF(LEN(P63)&gt;0,IF(LEN(S63)&gt;0,VLOOKUP(P63,[1]PadTracInfo!G$2:H$999,2,FALSE),""),"")</f>
        <v/>
      </c>
      <c r="HF63" s="82"/>
      <c r="HG63" s="82" t="str">
        <f>IF(HF63="ok","ok",IF(LEN(S63)&gt;0,IF(S63=HE63,"ok","mismatch"),""))</f>
        <v/>
      </c>
      <c r="HH63" s="82" t="str">
        <f>IF(LEN(P63)&gt;0,IF(LEN(HG63)&gt;0,HG63,IF(LEN(S63)=0,VLOOKUP(P63,[1]PadTracInfo!G$2:H$999,2,FALSE),"")),"")</f>
        <v/>
      </c>
      <c r="HI63" s="83" t="str">
        <f>IF(LEN(P63)&gt;0,IF(ISNA(HH63),"Not Registered",IF(HH63="ok","ok",IF(HH63="mismatch","Registration number does not match",IF(ISNUMBER(HH63),"ok","Logic ERROR")))),"")</f>
        <v/>
      </c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</row>
    <row r="64" spans="1:229" s="92" customFormat="1" x14ac:dyDescent="0.2">
      <c r="A64" s="54" t="str">
        <f>IF(ISTEXT(P64),COUNTIF([1]DrawDay1!AX$4:AX$3049,GE64)+COUNTIF([1]DrawDay1!AX$4:AX$3049,GF64)+COUNTIF([1]DrawDay2!AX$4:AX$2962,GE64)+COUNTIF([1]DrawDay2!AX$4:AX$2962,GF64)+COUNTIF([1]DrawDay3!AX$4:AX$2311,GE64)+COUNTIF([1]DrawDay3!AX$4:AX$2311,GF64)+COUNTIF([1]WarCanoe!AF$4:AF3375,GE64),"")</f>
        <v/>
      </c>
      <c r="B64" s="54" t="str">
        <f>IF(ISTEXT(P64),COUNTIF([1]DrawDay1!AV$4:AV$3049,GE64)+COUNTIF([1]DrawDay2!AV$4:AV$2962,GE64)+COUNTIF([1]DrawDay3!AV$4:AV$2311,GE64)+COUNTIF([1]WarCanoe!AG$4:AG3375,GE64),"")</f>
        <v/>
      </c>
      <c r="C64" s="55">
        <f t="shared" si="25"/>
        <v>0</v>
      </c>
      <c r="D64" s="54">
        <f>COUNTIFS($U$7:$GC$7,D$10,$U64:$GC64,"&gt;a")+COUNTIFS($U$7:$GC$7,D$10,$U64:$GC64,"&gt;0")</f>
        <v>0</v>
      </c>
      <c r="E64" s="54">
        <f>COUNTIFS($U$7:$GC$7,E$10,$U64:$GC64,"&gt;a")+COUNTIFS($U$7:$GC$7,E$10,$U64:$GC64,"&gt;0")</f>
        <v>0</v>
      </c>
      <c r="F64" s="54">
        <f>COUNTIFS($U$7:$GC$7,F$10,$U64:$GC64,"&gt;a")+COUNTIFS($U$7:$GC$7,F$10,$U64:$GC64,"&gt;0")</f>
        <v>0</v>
      </c>
      <c r="G64" s="54">
        <f>COUNTIFS($U$7:$GC$7,G$10,$U64:$GC64,"&gt;a")+COUNTIFS($U$7:$GC$7,G$10,$U64:$GC64,"&gt;0")</f>
        <v>0</v>
      </c>
      <c r="H64" s="54">
        <f>COUNTIFS($U$7:$GC$7,H$10,$U64:$GC64,"&gt;a")+COUNTIFS($U$7:$GC$7,H$10,$U64:$GC64,"&gt;0")</f>
        <v>0</v>
      </c>
      <c r="I64" s="54">
        <f>COUNTIFS($U$7:$GC$7,I$10,$U64:$GC64,"&gt;a")+COUNTIFS($U$7:$GC$7,I$10,$U64:$GC64,"&gt;0")</f>
        <v>0</v>
      </c>
      <c r="J64" s="54">
        <f>COUNTIFS($U$7:$GC$7,J$10,$U64:$GC64,"&gt;a")+COUNTIFS($U$7:$GC$7,J$10,$U64:$GC64,"&gt;0")</f>
        <v>0</v>
      </c>
      <c r="K64" s="54">
        <f>COUNTIFS($U$7:$GC$7,K$10,$U64:$GC64,"&gt;a")+COUNTIFS($U$7:$GC$7,K$10,$U64:$GC64,"&gt;0")</f>
        <v>0</v>
      </c>
      <c r="L64" s="54">
        <f>COUNTIFS($U$7:$GC$7,L$10,$U64:$GC64,"&gt;a")+COUNTIFS($U$7:$GC$7,L$10,$U64:$GC64,"&gt;0")</f>
        <v>0</v>
      </c>
      <c r="M64" s="54">
        <f>COUNTIFS($U$7:$GC$7,M$10,$U64:$GC64,"&gt;a")+COUNTIFS($U$7:$GC$7,M$10,$U64:$GC64,"&gt;0")</f>
        <v>0</v>
      </c>
      <c r="N64" s="54">
        <f>COUNTIFS($U$8:$GC$8,"=K",U64:GC64,"&gt;a")+COUNTIFS($U$8:$GC$8,"=K",U64:GC64,"&gt;0")</f>
        <v>0</v>
      </c>
      <c r="O64" s="54">
        <f>COUNTIFS($U$8:$GC$8,"=C",U64:GC64,"&gt;a")+COUNTIFS($U$8:$GC$8,"=C",U64:GC64,"&gt;0")</f>
        <v>0</v>
      </c>
      <c r="P64" s="115"/>
      <c r="Q64" s="57"/>
      <c r="R64" s="57"/>
      <c r="S64" s="90"/>
      <c r="T64" s="59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5"/>
      <c r="AL64" s="65"/>
      <c r="AM64" s="65"/>
      <c r="AN64" s="65"/>
      <c r="AO64" s="65"/>
      <c r="AP64" s="66"/>
      <c r="AQ64" s="66"/>
      <c r="AR64" s="66"/>
      <c r="AS64" s="67"/>
      <c r="AT64" s="68"/>
      <c r="AU64" s="69"/>
      <c r="AV64" s="69"/>
      <c r="AW64" s="69"/>
      <c r="AX64" s="70"/>
      <c r="AY64" s="68"/>
      <c r="AZ64" s="69"/>
      <c r="BA64" s="69"/>
      <c r="BB64" s="69"/>
      <c r="BC64" s="67"/>
      <c r="BD64" s="68"/>
      <c r="BE64" s="69"/>
      <c r="BF64" s="69"/>
      <c r="BG64" s="69"/>
      <c r="BH64" s="70"/>
      <c r="BI64" s="68"/>
      <c r="BJ64" s="69"/>
      <c r="BK64" s="69"/>
      <c r="BL64" s="69"/>
      <c r="BM64" s="70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111"/>
      <c r="DL64" s="65"/>
      <c r="DM64" s="65"/>
      <c r="DN64" s="65"/>
      <c r="DO64" s="65"/>
      <c r="DP64" s="65"/>
      <c r="DQ64" s="71"/>
      <c r="DR64" s="71"/>
      <c r="DS64" s="71"/>
      <c r="DT64" s="71"/>
      <c r="DU64" s="71"/>
      <c r="DV64" s="71"/>
      <c r="DW64" s="71"/>
      <c r="DX64" s="71"/>
      <c r="DY64" s="65"/>
      <c r="DZ64" s="65"/>
      <c r="EA64" s="71"/>
      <c r="EB64" s="71"/>
      <c r="EC64" s="71"/>
      <c r="ED64" s="71"/>
      <c r="EE64" s="71"/>
      <c r="EF64" s="71"/>
      <c r="EG64" s="71"/>
      <c r="EH64" s="65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3" t="str">
        <f t="shared" si="26"/>
        <v/>
      </c>
      <c r="GE64" s="74" t="str">
        <f t="shared" si="27"/>
        <v>**</v>
      </c>
      <c r="GF64" s="74" t="str">
        <f t="shared" si="28"/>
        <v/>
      </c>
      <c r="GG64" s="74" t="str">
        <f t="shared" si="29"/>
        <v/>
      </c>
      <c r="GH64" s="75" t="str">
        <f t="shared" si="30"/>
        <v/>
      </c>
      <c r="GI64" s="74" t="str">
        <f t="shared" si="31"/>
        <v/>
      </c>
      <c r="GJ64" s="75" t="str">
        <f t="shared" si="32"/>
        <v/>
      </c>
      <c r="GK64" s="75" t="str">
        <f t="shared" si="33"/>
        <v/>
      </c>
      <c r="GL64" s="75" t="str">
        <f t="shared" si="34"/>
        <v/>
      </c>
      <c r="GM64" s="13">
        <f>ROW()</f>
        <v>64</v>
      </c>
      <c r="GN64" s="13" t="str">
        <f>IF(LEN(GL64)&gt;0,MAX(GN$11:GN63)+1,"")</f>
        <v/>
      </c>
      <c r="GO64" s="6" t="str">
        <f>IF(N64&gt;0,IF(O64=0,"K","Both"),IF(O64&gt;0,"C",""))</f>
        <v/>
      </c>
      <c r="GP64" s="75" t="str">
        <f>IF(ISTEXT(P64),A64,"")</f>
        <v/>
      </c>
      <c r="GQ64" s="76">
        <f>IF(ISNUMBER(GP64),IF(GP64&gt;8,MAX(GQ$10:GQ63)+1,0),0)</f>
        <v>0</v>
      </c>
      <c r="GR64" s="77" t="str">
        <f>IF(TRIM(P64)&gt;"a",COUNTIF([1]DrawDay1!AW$4:AW$3049,GE64)+COUNTIF([1]DrawDay1!AW$4:AW$3049,GF64)+COUNTIF([1]DrawDay2!AW$4:AW$2962,GE64)+COUNTIF([1]DrawDay2!AW$4:AW$2962,GF64)+COUNTIF([1]DrawDay3!AW$4:AW$2311,GE64)+COUNTIF([1]DrawDay3!AW$4:AW$2311,GF64)+COUNTIF([1]WarCanoe!AE$5:AE$1500,GD64),"")</f>
        <v/>
      </c>
      <c r="GS64" s="76">
        <f>IF(ISNUMBER(GR64),IF(GR64&gt;8,MAX(GS$10:GS63)+1,0),0)</f>
        <v>0</v>
      </c>
      <c r="GT64" s="78" t="str">
        <f t="shared" si="35"/>
        <v>**</v>
      </c>
      <c r="GU64" s="78"/>
      <c r="GV64" s="78" t="str">
        <f>IF(GK64="","",MATCH(GK64,GK$1:GK63,0))</f>
        <v/>
      </c>
      <c r="GW64" s="78" t="str">
        <f t="shared" si="36"/>
        <v/>
      </c>
      <c r="GX64" s="78" t="str">
        <f>IF(ISNUMBER(GW64),P64,"")</f>
        <v/>
      </c>
      <c r="GY64" s="74" t="str">
        <f>IF(ISNUMBER(GW64),INDEX(P$1:P$167,GW64),"")</f>
        <v/>
      </c>
      <c r="GZ64" s="79" t="str">
        <f>IF(ISNUMBER(GW64),MAX(GZ$11:GZ63)+1,"")</f>
        <v/>
      </c>
      <c r="HA64" s="80">
        <f>IF(ISTEXT(P64),IF(FIND(" ",P64&amp;HA$10)=(LEN(P64)+1),ROW(),0),0)</f>
        <v>0</v>
      </c>
      <c r="HB64" s="81">
        <f>IF(IF(LEN(TRIM(P64))=0,0,LEN(TRIM(P64))-LEN(SUBSTITUTE(P64," ",""))+1)&gt;2,ROW(),0)</f>
        <v>0</v>
      </c>
      <c r="HC64" s="81" t="str">
        <f>IF(LEN(R64)&gt;0,VLOOKUP(R64,HC$172:HD$179,2,FALSE),"")</f>
        <v/>
      </c>
      <c r="HD64" s="81" t="str">
        <f>IF(LEN(P64)&gt;0,IF(ISNA(HC64),ROW(),""),"")</f>
        <v/>
      </c>
      <c r="HE64" s="82" t="str">
        <f>IF(LEN(P64)&gt;0,IF(LEN(S64)&gt;0,VLOOKUP(P64,[1]PadTracInfo!G$2:H$999,2,FALSE),""),"")</f>
        <v/>
      </c>
      <c r="HF64" s="82"/>
      <c r="HG64" s="82" t="str">
        <f>IF(HF64="ok","ok",IF(LEN(S64)&gt;0,IF(S64=HE64,"ok","mismatch"),""))</f>
        <v/>
      </c>
      <c r="HH64" s="82" t="str">
        <f>IF(LEN(P64)&gt;0,IF(LEN(HG64)&gt;0,HG64,IF(LEN(S64)=0,VLOOKUP(P64,[1]PadTracInfo!G$2:H$999,2,FALSE),"")),"")</f>
        <v/>
      </c>
      <c r="HI64" s="83" t="str">
        <f>IF(LEN(P64)&gt;0,IF(ISNA(HH64),"Not Registered",IF(HH64="ok","ok",IF(HH64="mismatch","Registration number does not match",IF(ISNUMBER(HH64),"ok","Logic ERROR")))),"")</f>
        <v/>
      </c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</row>
    <row r="65" spans="1:229" s="92" customFormat="1" x14ac:dyDescent="0.2">
      <c r="A65" s="54" t="str">
        <f>IF(ISTEXT(P65),COUNTIF([1]DrawDay1!AX$4:AX$3049,GE65)+COUNTIF([1]DrawDay1!AX$4:AX$3049,GF65)+COUNTIF([1]DrawDay2!AX$4:AX$2962,GE65)+COUNTIF([1]DrawDay2!AX$4:AX$2962,GF65)+COUNTIF([1]DrawDay3!AX$4:AX$2311,GE65)+COUNTIF([1]DrawDay3!AX$4:AX$2311,GF65)+COUNTIF([1]WarCanoe!AF$4:AF3376,GE65),"")</f>
        <v/>
      </c>
      <c r="B65" s="54" t="str">
        <f>IF(ISTEXT(P65),COUNTIF([1]DrawDay1!AV$4:AV$3049,GE65)+COUNTIF([1]DrawDay2!AV$4:AV$2962,GE65)+COUNTIF([1]DrawDay3!AV$4:AV$2311,GE65)+COUNTIF([1]WarCanoe!AG$4:AG3376,GE65),"")</f>
        <v/>
      </c>
      <c r="C65" s="55">
        <f t="shared" si="25"/>
        <v>0</v>
      </c>
      <c r="D65" s="54">
        <f>COUNTIFS($U$7:$GC$7,D$10,$U65:$GC65,"&gt;a")+COUNTIFS($U$7:$GC$7,D$10,$U65:$GC65,"&gt;0")</f>
        <v>0</v>
      </c>
      <c r="E65" s="54">
        <f>COUNTIFS($U$7:$GC$7,E$10,$U65:$GC65,"&gt;a")+COUNTIFS($U$7:$GC$7,E$10,$U65:$GC65,"&gt;0")</f>
        <v>0</v>
      </c>
      <c r="F65" s="54">
        <f>COUNTIFS($U$7:$GC$7,F$10,$U65:$GC65,"&gt;a")+COUNTIFS($U$7:$GC$7,F$10,$U65:$GC65,"&gt;0")</f>
        <v>0</v>
      </c>
      <c r="G65" s="54">
        <f>COUNTIFS($U$7:$GC$7,G$10,$U65:$GC65,"&gt;a")+COUNTIFS($U$7:$GC$7,G$10,$U65:$GC65,"&gt;0")</f>
        <v>0</v>
      </c>
      <c r="H65" s="54">
        <f>COUNTIFS($U$7:$GC$7,H$10,$U65:$GC65,"&gt;a")+COUNTIFS($U$7:$GC$7,H$10,$U65:$GC65,"&gt;0")</f>
        <v>0</v>
      </c>
      <c r="I65" s="54">
        <f>COUNTIFS($U$7:$GC$7,I$10,$U65:$GC65,"&gt;a")+COUNTIFS($U$7:$GC$7,I$10,$U65:$GC65,"&gt;0")</f>
        <v>0</v>
      </c>
      <c r="J65" s="54">
        <f>COUNTIFS($U$7:$GC$7,J$10,$U65:$GC65,"&gt;a")+COUNTIFS($U$7:$GC$7,J$10,$U65:$GC65,"&gt;0")</f>
        <v>0</v>
      </c>
      <c r="K65" s="54">
        <f>COUNTIFS($U$7:$GC$7,K$10,$U65:$GC65,"&gt;a")+COUNTIFS($U$7:$GC$7,K$10,$U65:$GC65,"&gt;0")</f>
        <v>0</v>
      </c>
      <c r="L65" s="54">
        <f>COUNTIFS($U$7:$GC$7,L$10,$U65:$GC65,"&gt;a")+COUNTIFS($U$7:$GC$7,L$10,$U65:$GC65,"&gt;0")</f>
        <v>0</v>
      </c>
      <c r="M65" s="54">
        <f>COUNTIFS($U$7:$GC$7,M$10,$U65:$GC65,"&gt;a")+COUNTIFS($U$7:$GC$7,M$10,$U65:$GC65,"&gt;0")</f>
        <v>0</v>
      </c>
      <c r="N65" s="54">
        <f>COUNTIFS($U$8:$GC$8,"=K",U65:GC65,"&gt;a")+COUNTIFS($U$8:$GC$8,"=K",U65:GC65,"&gt;0")</f>
        <v>0</v>
      </c>
      <c r="O65" s="54">
        <f>COUNTIFS($U$8:$GC$8,"=C",U65:GC65,"&gt;a")+COUNTIFS($U$8:$GC$8,"=C",U65:GC65,"&gt;0")</f>
        <v>0</v>
      </c>
      <c r="P65" s="115"/>
      <c r="Q65" s="57"/>
      <c r="R65" s="57"/>
      <c r="S65" s="90"/>
      <c r="T65" s="59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5"/>
      <c r="AL65" s="65"/>
      <c r="AM65" s="65"/>
      <c r="AN65" s="65"/>
      <c r="AO65" s="65"/>
      <c r="AP65" s="66"/>
      <c r="AQ65" s="66"/>
      <c r="AR65" s="66"/>
      <c r="AS65" s="67"/>
      <c r="AT65" s="68"/>
      <c r="AU65" s="69"/>
      <c r="AV65" s="69"/>
      <c r="AW65" s="69"/>
      <c r="AX65" s="70"/>
      <c r="AY65" s="68"/>
      <c r="AZ65" s="69"/>
      <c r="BA65" s="69"/>
      <c r="BB65" s="69"/>
      <c r="BC65" s="67"/>
      <c r="BD65" s="68"/>
      <c r="BE65" s="69"/>
      <c r="BF65" s="69"/>
      <c r="BG65" s="69"/>
      <c r="BH65" s="70"/>
      <c r="BI65" s="68"/>
      <c r="BJ65" s="69"/>
      <c r="BK65" s="69"/>
      <c r="BL65" s="69"/>
      <c r="BM65" s="70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111"/>
      <c r="DL65" s="65"/>
      <c r="DM65" s="65"/>
      <c r="DN65" s="65"/>
      <c r="DO65" s="65"/>
      <c r="DP65" s="65"/>
      <c r="DQ65" s="71"/>
      <c r="DR65" s="71"/>
      <c r="DS65" s="71"/>
      <c r="DT65" s="71"/>
      <c r="DU65" s="71"/>
      <c r="DV65" s="71"/>
      <c r="DW65" s="71"/>
      <c r="DX65" s="71"/>
      <c r="DY65" s="65"/>
      <c r="DZ65" s="65"/>
      <c r="EA65" s="71"/>
      <c r="EB65" s="71"/>
      <c r="EC65" s="71"/>
      <c r="ED65" s="71"/>
      <c r="EE65" s="71"/>
      <c r="EF65" s="71"/>
      <c r="EG65" s="71"/>
      <c r="EH65" s="65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3" t="str">
        <f t="shared" si="26"/>
        <v/>
      </c>
      <c r="GE65" s="74" t="str">
        <f t="shared" si="27"/>
        <v>**</v>
      </c>
      <c r="GF65" s="74" t="str">
        <f t="shared" si="28"/>
        <v/>
      </c>
      <c r="GG65" s="74" t="str">
        <f t="shared" si="29"/>
        <v/>
      </c>
      <c r="GH65" s="75" t="str">
        <f t="shared" si="30"/>
        <v/>
      </c>
      <c r="GI65" s="74" t="str">
        <f t="shared" si="31"/>
        <v/>
      </c>
      <c r="GJ65" s="75" t="str">
        <f t="shared" si="32"/>
        <v/>
      </c>
      <c r="GK65" s="75" t="str">
        <f t="shared" si="33"/>
        <v/>
      </c>
      <c r="GL65" s="75" t="str">
        <f t="shared" si="34"/>
        <v/>
      </c>
      <c r="GM65" s="13">
        <f>ROW()</f>
        <v>65</v>
      </c>
      <c r="GN65" s="13" t="str">
        <f>IF(LEN(GL65)&gt;0,MAX(GN$11:GN64)+1,"")</f>
        <v/>
      </c>
      <c r="GO65" s="6" t="str">
        <f>IF(N65&gt;0,IF(O65=0,"K","Both"),IF(O65&gt;0,"C",""))</f>
        <v/>
      </c>
      <c r="GP65" s="75" t="str">
        <f>IF(ISTEXT(P65),A65,"")</f>
        <v/>
      </c>
      <c r="GQ65" s="76">
        <f>IF(ISNUMBER(GP65),IF(GP65&gt;8,MAX(GQ$10:GQ64)+1,0),0)</f>
        <v>0</v>
      </c>
      <c r="GR65" s="77" t="str">
        <f>IF(TRIM(P65)&gt;"a",COUNTIF([1]DrawDay1!AW$4:AW$3049,GE65)+COUNTIF([1]DrawDay1!AW$4:AW$3049,GF65)+COUNTIF([1]DrawDay2!AW$4:AW$2962,GE65)+COUNTIF([1]DrawDay2!AW$4:AW$2962,GF65)+COUNTIF([1]DrawDay3!AW$4:AW$2311,GE65)+COUNTIF([1]DrawDay3!AW$4:AW$2311,GF65)+COUNTIF([1]WarCanoe!AE$5:AE$1500,GD65),"")</f>
        <v/>
      </c>
      <c r="GS65" s="76">
        <f>IF(ISNUMBER(GR65),IF(GR65&gt;8,MAX(GS$10:GS64)+1,0),0)</f>
        <v>0</v>
      </c>
      <c r="GT65" s="78" t="str">
        <f t="shared" si="35"/>
        <v>**</v>
      </c>
      <c r="GU65" s="78"/>
      <c r="GV65" s="78" t="str">
        <f>IF(GK65="","",MATCH(GK65,GK$1:GK64,0))</f>
        <v/>
      </c>
      <c r="GW65" s="78" t="str">
        <f t="shared" si="36"/>
        <v/>
      </c>
      <c r="GX65" s="78" t="str">
        <f>IF(ISNUMBER(GW65),P65,"")</f>
        <v/>
      </c>
      <c r="GY65" s="74" t="str">
        <f>IF(ISNUMBER(GW65),INDEX(P$1:P$167,GW65),"")</f>
        <v/>
      </c>
      <c r="GZ65" s="79" t="str">
        <f>IF(ISNUMBER(GW65),MAX(GZ$11:GZ64)+1,"")</f>
        <v/>
      </c>
      <c r="HA65" s="80">
        <f>IF(ISTEXT(P65),IF(FIND(" ",P65&amp;HA$10)=(LEN(P65)+1),ROW(),0),0)</f>
        <v>0</v>
      </c>
      <c r="HB65" s="81">
        <f>IF(IF(LEN(TRIM(P65))=0,0,LEN(TRIM(P65))-LEN(SUBSTITUTE(P65," ",""))+1)&gt;2,ROW(),0)</f>
        <v>0</v>
      </c>
      <c r="HC65" s="81" t="str">
        <f>IF(LEN(R65)&gt;0,VLOOKUP(R65,HC$172:HD$179,2,FALSE),"")</f>
        <v/>
      </c>
      <c r="HD65" s="81" t="str">
        <f>IF(LEN(P65)&gt;0,IF(ISNA(HC65),ROW(),""),"")</f>
        <v/>
      </c>
      <c r="HE65" s="82" t="str">
        <f>IF(LEN(P65)&gt;0,IF(LEN(S65)&gt;0,VLOOKUP(P65,[1]PadTracInfo!G$2:H$999,2,FALSE),""),"")</f>
        <v/>
      </c>
      <c r="HF65" s="82"/>
      <c r="HG65" s="82" t="str">
        <f>IF(HF65="ok","ok",IF(LEN(S65)&gt;0,IF(S65=HE65,"ok","mismatch"),""))</f>
        <v/>
      </c>
      <c r="HH65" s="82" t="str">
        <f>IF(LEN(P65)&gt;0,IF(LEN(HG65)&gt;0,HG65,IF(LEN(S65)=0,VLOOKUP(P65,[1]PadTracInfo!G$2:H$999,2,FALSE),"")),"")</f>
        <v/>
      </c>
      <c r="HI65" s="83" t="str">
        <f>IF(LEN(P65)&gt;0,IF(ISNA(HH65),"Not Registered",IF(HH65="ok","ok",IF(HH65="mismatch","Registration number does not match",IF(ISNUMBER(HH65),"ok","Logic ERROR")))),"")</f>
        <v/>
      </c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</row>
    <row r="66" spans="1:229" s="92" customFormat="1" x14ac:dyDescent="0.2">
      <c r="A66" s="54" t="str">
        <f>IF(ISTEXT(P66),COUNTIF([1]DrawDay1!AX$4:AX$3049,GE66)+COUNTIF([1]DrawDay1!AX$4:AX$3049,GF66)+COUNTIF([1]DrawDay2!AX$4:AX$2962,GE66)+COUNTIF([1]DrawDay2!AX$4:AX$2962,GF66)+COUNTIF([1]DrawDay3!AX$4:AX$2311,GE66)+COUNTIF([1]DrawDay3!AX$4:AX$2311,GF66)+COUNTIF([1]WarCanoe!AF$4:AF3377,GE66),"")</f>
        <v/>
      </c>
      <c r="B66" s="54" t="str">
        <f>IF(ISTEXT(P66),COUNTIF([1]DrawDay1!AV$4:AV$3049,GE66)+COUNTIF([1]DrawDay2!AV$4:AV$2962,GE66)+COUNTIF([1]DrawDay3!AV$4:AV$2311,GE66)+COUNTIF([1]WarCanoe!AG$4:AG3377,GE66),"")</f>
        <v/>
      </c>
      <c r="C66" s="55">
        <f t="shared" si="25"/>
        <v>0</v>
      </c>
      <c r="D66" s="54">
        <f>COUNTIFS($U$7:$GC$7,D$10,$U66:$GC66,"&gt;a")+COUNTIFS($U$7:$GC$7,D$10,$U66:$GC66,"&gt;0")</f>
        <v>0</v>
      </c>
      <c r="E66" s="54">
        <f>COUNTIFS($U$7:$GC$7,E$10,$U66:$GC66,"&gt;a")+COUNTIFS($U$7:$GC$7,E$10,$U66:$GC66,"&gt;0")</f>
        <v>0</v>
      </c>
      <c r="F66" s="54">
        <f>COUNTIFS($U$7:$GC$7,F$10,$U66:$GC66,"&gt;a")+COUNTIFS($U$7:$GC$7,F$10,$U66:$GC66,"&gt;0")</f>
        <v>0</v>
      </c>
      <c r="G66" s="54">
        <f>COUNTIFS($U$7:$GC$7,G$10,$U66:$GC66,"&gt;a")+COUNTIFS($U$7:$GC$7,G$10,$U66:$GC66,"&gt;0")</f>
        <v>0</v>
      </c>
      <c r="H66" s="54">
        <f>COUNTIFS($U$7:$GC$7,H$10,$U66:$GC66,"&gt;a")+COUNTIFS($U$7:$GC$7,H$10,$U66:$GC66,"&gt;0")</f>
        <v>0</v>
      </c>
      <c r="I66" s="54">
        <f>COUNTIFS($U$7:$GC$7,I$10,$U66:$GC66,"&gt;a")+COUNTIFS($U$7:$GC$7,I$10,$U66:$GC66,"&gt;0")</f>
        <v>0</v>
      </c>
      <c r="J66" s="54">
        <f>COUNTIFS($U$7:$GC$7,J$10,$U66:$GC66,"&gt;a")+COUNTIFS($U$7:$GC$7,J$10,$U66:$GC66,"&gt;0")</f>
        <v>0</v>
      </c>
      <c r="K66" s="54">
        <f>COUNTIFS($U$7:$GC$7,K$10,$U66:$GC66,"&gt;a")+COUNTIFS($U$7:$GC$7,K$10,$U66:$GC66,"&gt;0")</f>
        <v>0</v>
      </c>
      <c r="L66" s="54">
        <f>COUNTIFS($U$7:$GC$7,L$10,$U66:$GC66,"&gt;a")+COUNTIFS($U$7:$GC$7,L$10,$U66:$GC66,"&gt;0")</f>
        <v>0</v>
      </c>
      <c r="M66" s="54">
        <f>COUNTIFS($U$7:$GC$7,M$10,$U66:$GC66,"&gt;a")+COUNTIFS($U$7:$GC$7,M$10,$U66:$GC66,"&gt;0")</f>
        <v>0</v>
      </c>
      <c r="N66" s="54">
        <f>COUNTIFS($U$8:$GC$8,"=K",U66:GC66,"&gt;a")+COUNTIFS($U$8:$GC$8,"=K",U66:GC66,"&gt;0")</f>
        <v>0</v>
      </c>
      <c r="O66" s="54">
        <f>COUNTIFS($U$8:$GC$8,"=C",U66:GC66,"&gt;a")+COUNTIFS($U$8:$GC$8,"=C",U66:GC66,"&gt;0")</f>
        <v>0</v>
      </c>
      <c r="P66" s="116"/>
      <c r="Q66" s="57"/>
      <c r="R66" s="57"/>
      <c r="S66" s="90"/>
      <c r="T66" s="59"/>
      <c r="U66" s="63"/>
      <c r="V66" s="61"/>
      <c r="W66" s="63"/>
      <c r="X66" s="61"/>
      <c r="Y66" s="63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95"/>
      <c r="AL66" s="95"/>
      <c r="AM66" s="65"/>
      <c r="AN66" s="65"/>
      <c r="AO66" s="95"/>
      <c r="AP66" s="98"/>
      <c r="AQ66" s="98"/>
      <c r="AR66" s="98"/>
      <c r="AS66" s="67"/>
      <c r="AT66" s="68"/>
      <c r="AU66" s="69"/>
      <c r="AV66" s="69"/>
      <c r="AW66" s="69"/>
      <c r="AX66" s="70"/>
      <c r="AY66" s="68"/>
      <c r="AZ66" s="69"/>
      <c r="BA66" s="69"/>
      <c r="BB66" s="69"/>
      <c r="BC66" s="67"/>
      <c r="BD66" s="68"/>
      <c r="BE66" s="69"/>
      <c r="BF66" s="69"/>
      <c r="BG66" s="69"/>
      <c r="BH66" s="70"/>
      <c r="BI66" s="68"/>
      <c r="BJ66" s="69"/>
      <c r="BK66" s="69"/>
      <c r="BL66" s="69"/>
      <c r="BM66" s="70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111"/>
      <c r="DL66" s="65"/>
      <c r="DM66" s="65"/>
      <c r="DN66" s="65"/>
      <c r="DO66" s="65"/>
      <c r="DP66" s="65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3" t="str">
        <f t="shared" si="26"/>
        <v/>
      </c>
      <c r="GE66" s="74" t="str">
        <f t="shared" si="27"/>
        <v>**</v>
      </c>
      <c r="GF66" s="74" t="str">
        <f t="shared" si="28"/>
        <v/>
      </c>
      <c r="GG66" s="74" t="str">
        <f t="shared" si="29"/>
        <v/>
      </c>
      <c r="GH66" s="75" t="str">
        <f t="shared" si="30"/>
        <v/>
      </c>
      <c r="GI66" s="74" t="str">
        <f t="shared" si="31"/>
        <v/>
      </c>
      <c r="GJ66" s="75" t="str">
        <f t="shared" si="32"/>
        <v/>
      </c>
      <c r="GK66" s="75" t="str">
        <f t="shared" si="33"/>
        <v/>
      </c>
      <c r="GL66" s="75" t="str">
        <f t="shared" si="34"/>
        <v/>
      </c>
      <c r="GM66" s="13">
        <f>ROW()</f>
        <v>66</v>
      </c>
      <c r="GN66" s="13" t="str">
        <f>IF(LEN(GL66)&gt;0,MAX(GN$11:GN65)+1,"")</f>
        <v/>
      </c>
      <c r="GO66" s="6" t="str">
        <f>IF(N66&gt;0,IF(O66=0,"K","Both"),IF(O66&gt;0,"C",""))</f>
        <v/>
      </c>
      <c r="GP66" s="75" t="str">
        <f>IF(ISTEXT(P66),A66,"")</f>
        <v/>
      </c>
      <c r="GQ66" s="76">
        <f>IF(ISNUMBER(GP66),IF(GP66&gt;8,MAX(GQ$10:GQ65)+1,0),0)</f>
        <v>0</v>
      </c>
      <c r="GR66" s="77" t="str">
        <f>IF(TRIM(P66)&gt;"a",COUNTIF([1]DrawDay1!AW$4:AW$3049,GE66)+COUNTIF([1]DrawDay1!AW$4:AW$3049,GF66)+COUNTIF([1]DrawDay2!AW$4:AW$2962,GE66)+COUNTIF([1]DrawDay2!AW$4:AW$2962,GF66)+COUNTIF([1]DrawDay3!AW$4:AW$2311,GE66)+COUNTIF([1]DrawDay3!AW$4:AW$2311,GF66)+COUNTIF([1]WarCanoe!AE$5:AE$1500,GD66),"")</f>
        <v/>
      </c>
      <c r="GS66" s="76">
        <f>IF(ISNUMBER(GR66),IF(GR66&gt;8,MAX(GS$10:GS65)+1,0),0)</f>
        <v>0</v>
      </c>
      <c r="GT66" s="78" t="str">
        <f t="shared" si="35"/>
        <v>**</v>
      </c>
      <c r="GU66" s="78"/>
      <c r="GV66" s="78" t="str">
        <f>IF(GK66="","",MATCH(GK66,GK$1:GK65,0))</f>
        <v/>
      </c>
      <c r="GW66" s="78" t="str">
        <f t="shared" si="36"/>
        <v/>
      </c>
      <c r="GX66" s="78" t="str">
        <f>IF(ISNUMBER(GW66),P66,"")</f>
        <v/>
      </c>
      <c r="GY66" s="74" t="str">
        <f>IF(ISNUMBER(GW66),INDEX(P$1:P$167,GW66),"")</f>
        <v/>
      </c>
      <c r="GZ66" s="79" t="str">
        <f>IF(ISNUMBER(GW66),MAX(GZ$11:GZ65)+1,"")</f>
        <v/>
      </c>
      <c r="HA66" s="80">
        <f>IF(ISTEXT(P66),IF(FIND(" ",P66&amp;HA$10)=(LEN(P66)+1),ROW(),0),0)</f>
        <v>0</v>
      </c>
      <c r="HB66" s="81">
        <f>IF(IF(LEN(TRIM(P66))=0,0,LEN(TRIM(P66))-LEN(SUBSTITUTE(P66," ",""))+1)&gt;2,ROW(),0)</f>
        <v>0</v>
      </c>
      <c r="HC66" s="81" t="str">
        <f>IF(LEN(R66)&gt;0,VLOOKUP(R66,HC$172:HD$179,2,FALSE),"")</f>
        <v/>
      </c>
      <c r="HD66" s="81" t="str">
        <f>IF(LEN(P66)&gt;0,IF(ISNA(HC66),ROW(),""),"")</f>
        <v/>
      </c>
      <c r="HE66" s="82" t="str">
        <f>IF(LEN(P66)&gt;0,IF(LEN(S66)&gt;0,VLOOKUP(P66,[1]PadTracInfo!G$2:H$999,2,FALSE),""),"")</f>
        <v/>
      </c>
      <c r="HF66" s="82"/>
      <c r="HG66" s="82" t="str">
        <f>IF(HF66="ok","ok",IF(LEN(S66)&gt;0,IF(S66=HE66,"ok","mismatch"),""))</f>
        <v/>
      </c>
      <c r="HH66" s="82" t="str">
        <f>IF(LEN(P66)&gt;0,IF(LEN(HG66)&gt;0,HG66,IF(LEN(S66)=0,VLOOKUP(P66,[1]PadTracInfo!G$2:H$999,2,FALSE),"")),"")</f>
        <v/>
      </c>
      <c r="HI66" s="83" t="str">
        <f>IF(LEN(P66)&gt;0,IF(ISNA(HH66),"Not Registered",IF(HH66="ok","ok",IF(HH66="mismatch","Registration number does not match",IF(ISNUMBER(HH66),"ok","Logic ERROR")))),"")</f>
        <v/>
      </c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</row>
    <row r="67" spans="1:229" s="92" customFormat="1" x14ac:dyDescent="0.2">
      <c r="A67" s="54" t="str">
        <f>IF(ISTEXT(P67),COUNTIF([1]DrawDay1!AX$4:AX$3049,GE67)+COUNTIF([1]DrawDay1!AX$4:AX$3049,GF67)+COUNTIF([1]DrawDay2!AX$4:AX$2962,GE67)+COUNTIF([1]DrawDay2!AX$4:AX$2962,GF67)+COUNTIF([1]DrawDay3!AX$4:AX$2311,GE67)+COUNTIF([1]DrawDay3!AX$4:AX$2311,GF67)+COUNTIF([1]WarCanoe!AF$4:AF3378,GE67),"")</f>
        <v/>
      </c>
      <c r="B67" s="54" t="str">
        <f>IF(ISTEXT(P67),COUNTIF([1]DrawDay1!AV$4:AV$3049,GE67)+COUNTIF([1]DrawDay2!AV$4:AV$2962,GE67)+COUNTIF([1]DrawDay3!AV$4:AV$2311,GE67)+COUNTIF([1]WarCanoe!AG$4:AG3378,GE67),"")</f>
        <v/>
      </c>
      <c r="C67" s="55">
        <f t="shared" si="25"/>
        <v>0</v>
      </c>
      <c r="D67" s="54">
        <f>COUNTIFS($U$7:$GC$7,D$10,$U67:$GC67,"&gt;a")+COUNTIFS($U$7:$GC$7,D$10,$U67:$GC67,"&gt;0")</f>
        <v>0</v>
      </c>
      <c r="E67" s="54">
        <f>COUNTIFS($U$7:$GC$7,E$10,$U67:$GC67,"&gt;a")+COUNTIFS($U$7:$GC$7,E$10,$U67:$GC67,"&gt;0")</f>
        <v>0</v>
      </c>
      <c r="F67" s="54">
        <f>COUNTIFS($U$7:$GC$7,F$10,$U67:$GC67,"&gt;a")+COUNTIFS($U$7:$GC$7,F$10,$U67:$GC67,"&gt;0")</f>
        <v>0</v>
      </c>
      <c r="G67" s="54">
        <f>COUNTIFS($U$7:$GC$7,G$10,$U67:$GC67,"&gt;a")+COUNTIFS($U$7:$GC$7,G$10,$U67:$GC67,"&gt;0")</f>
        <v>0</v>
      </c>
      <c r="H67" s="54">
        <f>COUNTIFS($U$7:$GC$7,H$10,$U67:$GC67,"&gt;a")+COUNTIFS($U$7:$GC$7,H$10,$U67:$GC67,"&gt;0")</f>
        <v>0</v>
      </c>
      <c r="I67" s="54">
        <f>COUNTIFS($U$7:$GC$7,I$10,$U67:$GC67,"&gt;a")+COUNTIFS($U$7:$GC$7,I$10,$U67:$GC67,"&gt;0")</f>
        <v>0</v>
      </c>
      <c r="J67" s="54">
        <f>COUNTIFS($U$7:$GC$7,J$10,$U67:$GC67,"&gt;a")+COUNTIFS($U$7:$GC$7,J$10,$U67:$GC67,"&gt;0")</f>
        <v>0</v>
      </c>
      <c r="K67" s="54">
        <f>COUNTIFS($U$7:$GC$7,K$10,$U67:$GC67,"&gt;a")+COUNTIFS($U$7:$GC$7,K$10,$U67:$GC67,"&gt;0")</f>
        <v>0</v>
      </c>
      <c r="L67" s="54">
        <f>COUNTIFS($U$7:$GC$7,L$10,$U67:$GC67,"&gt;a")+COUNTIFS($U$7:$GC$7,L$10,$U67:$GC67,"&gt;0")</f>
        <v>0</v>
      </c>
      <c r="M67" s="54">
        <f>COUNTIFS($U$7:$GC$7,M$10,$U67:$GC67,"&gt;a")+COUNTIFS($U$7:$GC$7,M$10,$U67:$GC67,"&gt;0")</f>
        <v>0</v>
      </c>
      <c r="N67" s="54">
        <f>COUNTIFS($U$8:$GC$8,"=K",U67:GC67,"&gt;a")+COUNTIFS($U$8:$GC$8,"=K",U67:GC67,"&gt;0")</f>
        <v>0</v>
      </c>
      <c r="O67" s="54">
        <f>COUNTIFS($U$8:$GC$8,"=C",U67:GC67,"&gt;a")+COUNTIFS($U$8:$GC$8,"=C",U67:GC67,"&gt;0")</f>
        <v>0</v>
      </c>
      <c r="P67" s="116"/>
      <c r="Q67" s="99"/>
      <c r="R67" s="99"/>
      <c r="S67" s="100"/>
      <c r="T67" s="117"/>
      <c r="U67" s="63"/>
      <c r="V67" s="61"/>
      <c r="W67" s="63"/>
      <c r="X67" s="61"/>
      <c r="Y67" s="63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89"/>
      <c r="AL67" s="89"/>
      <c r="AM67" s="65"/>
      <c r="AN67" s="65"/>
      <c r="AO67" s="89"/>
      <c r="AP67" s="97"/>
      <c r="AQ67" s="97"/>
      <c r="AR67" s="98"/>
      <c r="AS67" s="67"/>
      <c r="AT67" s="68"/>
      <c r="AU67" s="69"/>
      <c r="AV67" s="69"/>
      <c r="AW67" s="69"/>
      <c r="AX67" s="70"/>
      <c r="AY67" s="68"/>
      <c r="AZ67" s="69"/>
      <c r="BA67" s="69"/>
      <c r="BB67" s="69"/>
      <c r="BC67" s="67"/>
      <c r="BD67" s="68"/>
      <c r="BE67" s="69"/>
      <c r="BF67" s="69"/>
      <c r="BG67" s="69"/>
      <c r="BH67" s="70"/>
      <c r="BI67" s="68"/>
      <c r="BJ67" s="69"/>
      <c r="BK67" s="69"/>
      <c r="BL67" s="69"/>
      <c r="BM67" s="70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111"/>
      <c r="DL67" s="65"/>
      <c r="DM67" s="65"/>
      <c r="DN67" s="65"/>
      <c r="DO67" s="65"/>
      <c r="DP67" s="65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3" t="str">
        <f t="shared" si="26"/>
        <v/>
      </c>
      <c r="GE67" s="74" t="str">
        <f t="shared" si="27"/>
        <v>**</v>
      </c>
      <c r="GF67" s="74" t="str">
        <f t="shared" si="28"/>
        <v/>
      </c>
      <c r="GG67" s="74" t="str">
        <f t="shared" si="29"/>
        <v/>
      </c>
      <c r="GH67" s="75" t="str">
        <f t="shared" si="30"/>
        <v/>
      </c>
      <c r="GI67" s="74" t="str">
        <f t="shared" si="31"/>
        <v/>
      </c>
      <c r="GJ67" s="75" t="str">
        <f t="shared" si="32"/>
        <v/>
      </c>
      <c r="GK67" s="75" t="str">
        <f t="shared" si="33"/>
        <v/>
      </c>
      <c r="GL67" s="75" t="str">
        <f t="shared" si="34"/>
        <v/>
      </c>
      <c r="GM67" s="13">
        <f>ROW()</f>
        <v>67</v>
      </c>
      <c r="GN67" s="13" t="str">
        <f>IF(LEN(GL67)&gt;0,MAX(GN$11:GN66)+1,"")</f>
        <v/>
      </c>
      <c r="GO67" s="6" t="str">
        <f>IF(N67&gt;0,IF(O67=0,"K","Both"),IF(O67&gt;0,"C",""))</f>
        <v/>
      </c>
      <c r="GP67" s="75" t="str">
        <f>IF(ISTEXT(P67),A67,"")</f>
        <v/>
      </c>
      <c r="GQ67" s="76">
        <f>IF(ISNUMBER(GP67),IF(GP67&gt;8,MAX(GQ$10:GQ66)+1,0),0)</f>
        <v>0</v>
      </c>
      <c r="GR67" s="77" t="str">
        <f>IF(TRIM(P67)&gt;"a",COUNTIF([1]DrawDay1!AW$4:AW$3049,GE67)+COUNTIF([1]DrawDay1!AW$4:AW$3049,GF67)+COUNTIF([1]DrawDay2!AW$4:AW$2962,GE67)+COUNTIF([1]DrawDay2!AW$4:AW$2962,GF67)+COUNTIF([1]DrawDay3!AW$4:AW$2311,GE67)+COUNTIF([1]DrawDay3!AW$4:AW$2311,GF67)+COUNTIF([1]WarCanoe!AE$5:AE$1500,GD67),"")</f>
        <v/>
      </c>
      <c r="GS67" s="76">
        <f>IF(ISNUMBER(GR67),IF(GR67&gt;8,MAX(GS$10:GS66)+1,0),0)</f>
        <v>0</v>
      </c>
      <c r="GT67" s="78" t="str">
        <f t="shared" si="35"/>
        <v>**</v>
      </c>
      <c r="GU67" s="78"/>
      <c r="GV67" s="78" t="str">
        <f>IF(GK67="","",MATCH(GK67,GK$1:GK66,0))</f>
        <v/>
      </c>
      <c r="GW67" s="78" t="str">
        <f t="shared" si="36"/>
        <v/>
      </c>
      <c r="GX67" s="78" t="str">
        <f>IF(ISNUMBER(GW67),P67,"")</f>
        <v/>
      </c>
      <c r="GY67" s="74" t="str">
        <f>IF(ISNUMBER(GW67),INDEX(P$1:P$167,GW67),"")</f>
        <v/>
      </c>
      <c r="GZ67" s="79" t="str">
        <f>IF(ISNUMBER(GW67),MAX(GZ$11:GZ66)+1,"")</f>
        <v/>
      </c>
      <c r="HA67" s="80">
        <f>IF(ISTEXT(P67),IF(FIND(" ",P67&amp;HA$10)=(LEN(P67)+1),ROW(),0),0)</f>
        <v>0</v>
      </c>
      <c r="HB67" s="81">
        <f>IF(IF(LEN(TRIM(P67))=0,0,LEN(TRIM(P67))-LEN(SUBSTITUTE(P67," ",""))+1)&gt;2,ROW(),0)</f>
        <v>0</v>
      </c>
      <c r="HC67" s="81" t="str">
        <f>IF(LEN(R67)&gt;0,VLOOKUP(R67,HC$172:HD$179,2,FALSE),"")</f>
        <v/>
      </c>
      <c r="HD67" s="81" t="str">
        <f>IF(LEN(P67)&gt;0,IF(ISNA(HC67),ROW(),""),"")</f>
        <v/>
      </c>
      <c r="HE67" s="82" t="str">
        <f>IF(LEN(P67)&gt;0,IF(LEN(S67)&gt;0,VLOOKUP(P67,[1]PadTracInfo!G$2:H$999,2,FALSE),""),"")</f>
        <v/>
      </c>
      <c r="HF67" s="82"/>
      <c r="HG67" s="82" t="str">
        <f>IF(HF67="ok","ok",IF(LEN(S67)&gt;0,IF(S67=HE67,"ok","mismatch"),""))</f>
        <v/>
      </c>
      <c r="HH67" s="82" t="str">
        <f>IF(LEN(P67)&gt;0,IF(LEN(HG67)&gt;0,HG67,IF(LEN(S67)=0,VLOOKUP(P67,[1]PadTracInfo!G$2:H$999,2,FALSE),"")),"")</f>
        <v/>
      </c>
      <c r="HI67" s="83" t="str">
        <f>IF(LEN(P67)&gt;0,IF(ISNA(HH67),"Not Registered",IF(HH67="ok","ok",IF(HH67="mismatch","Registration number does not match",IF(ISNUMBER(HH67),"ok","Logic ERROR")))),"")</f>
        <v/>
      </c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</row>
    <row r="68" spans="1:229" s="92" customFormat="1" x14ac:dyDescent="0.2">
      <c r="A68" s="54" t="str">
        <f>IF(ISTEXT(P68),COUNTIF([1]DrawDay1!AX$4:AX$3049,GE68)+COUNTIF([1]DrawDay1!AX$4:AX$3049,GF68)+COUNTIF([1]DrawDay2!AX$4:AX$2962,GE68)+COUNTIF([1]DrawDay2!AX$4:AX$2962,GF68)+COUNTIF([1]DrawDay3!AX$4:AX$2311,GE68)+COUNTIF([1]DrawDay3!AX$4:AX$2311,GF68)+COUNTIF([1]WarCanoe!AF$4:AF3379,GE68),"")</f>
        <v/>
      </c>
      <c r="B68" s="54" t="str">
        <f>IF(ISTEXT(P68),COUNTIF([1]DrawDay1!AV$4:AV$3049,GE68)+COUNTIF([1]DrawDay2!AV$4:AV$2962,GE68)+COUNTIF([1]DrawDay3!AV$4:AV$2311,GE68)+COUNTIF([1]WarCanoe!AG$4:AG3379,GE68),"")</f>
        <v/>
      </c>
      <c r="C68" s="55">
        <f t="shared" si="25"/>
        <v>0</v>
      </c>
      <c r="D68" s="54">
        <f>COUNTIFS($U$7:$GC$7,D$10,$U68:$GC68,"&gt;a")+COUNTIFS($U$7:$GC$7,D$10,$U68:$GC68,"&gt;0")</f>
        <v>0</v>
      </c>
      <c r="E68" s="54">
        <f>COUNTIFS($U$7:$GC$7,E$10,$U68:$GC68,"&gt;a")+COUNTIFS($U$7:$GC$7,E$10,$U68:$GC68,"&gt;0")</f>
        <v>0</v>
      </c>
      <c r="F68" s="54">
        <f>COUNTIFS($U$7:$GC$7,F$10,$U68:$GC68,"&gt;a")+COUNTIFS($U$7:$GC$7,F$10,$U68:$GC68,"&gt;0")</f>
        <v>0</v>
      </c>
      <c r="G68" s="54">
        <f>COUNTIFS($U$7:$GC$7,G$10,$U68:$GC68,"&gt;a")+COUNTIFS($U$7:$GC$7,G$10,$U68:$GC68,"&gt;0")</f>
        <v>0</v>
      </c>
      <c r="H68" s="54">
        <f>COUNTIFS($U$7:$GC$7,H$10,$U68:$GC68,"&gt;a")+COUNTIFS($U$7:$GC$7,H$10,$U68:$GC68,"&gt;0")</f>
        <v>0</v>
      </c>
      <c r="I68" s="54">
        <f>COUNTIFS($U$7:$GC$7,I$10,$U68:$GC68,"&gt;a")+COUNTIFS($U$7:$GC$7,I$10,$U68:$GC68,"&gt;0")</f>
        <v>0</v>
      </c>
      <c r="J68" s="54">
        <f>COUNTIFS($U$7:$GC$7,J$10,$U68:$GC68,"&gt;a")+COUNTIFS($U$7:$GC$7,J$10,$U68:$GC68,"&gt;0")</f>
        <v>0</v>
      </c>
      <c r="K68" s="54">
        <f>COUNTIFS($U$7:$GC$7,K$10,$U68:$GC68,"&gt;a")+COUNTIFS($U$7:$GC$7,K$10,$U68:$GC68,"&gt;0")</f>
        <v>0</v>
      </c>
      <c r="L68" s="54">
        <f>COUNTIFS($U$7:$GC$7,L$10,$U68:$GC68,"&gt;a")+COUNTIFS($U$7:$GC$7,L$10,$U68:$GC68,"&gt;0")</f>
        <v>0</v>
      </c>
      <c r="M68" s="54">
        <f>COUNTIFS($U$7:$GC$7,M$10,$U68:$GC68,"&gt;a")+COUNTIFS($U$7:$GC$7,M$10,$U68:$GC68,"&gt;0")</f>
        <v>0</v>
      </c>
      <c r="N68" s="54">
        <f>COUNTIFS($U$8:$GC$8,"=K",U68:GC68,"&gt;a")+COUNTIFS($U$8:$GC$8,"=K",U68:GC68,"&gt;0")</f>
        <v>0</v>
      </c>
      <c r="O68" s="54">
        <f>COUNTIFS($U$8:$GC$8,"=C",U68:GC68,"&gt;a")+COUNTIFS($U$8:$GC$8,"=C",U68:GC68,"&gt;0")</f>
        <v>0</v>
      </c>
      <c r="P68" s="116"/>
      <c r="Q68" s="57"/>
      <c r="R68" s="57"/>
      <c r="S68" s="90"/>
      <c r="T68" s="59"/>
      <c r="U68" s="61"/>
      <c r="V68" s="61"/>
      <c r="W68" s="61"/>
      <c r="X68" s="61"/>
      <c r="Y68" s="63"/>
      <c r="Z68" s="63"/>
      <c r="AA68" s="61"/>
      <c r="AB68" s="61"/>
      <c r="AC68" s="61"/>
      <c r="AD68" s="61"/>
      <c r="AE68" s="61"/>
      <c r="AF68" s="61"/>
      <c r="AG68" s="61"/>
      <c r="AH68" s="61"/>
      <c r="AI68" s="63"/>
      <c r="AJ68" s="61"/>
      <c r="AK68" s="89"/>
      <c r="AL68" s="89"/>
      <c r="AM68" s="65"/>
      <c r="AN68" s="65"/>
      <c r="AO68" s="95"/>
      <c r="AP68" s="95"/>
      <c r="AQ68" s="95"/>
      <c r="AR68" s="95"/>
      <c r="AS68" s="67"/>
      <c r="AT68" s="68"/>
      <c r="AU68" s="69"/>
      <c r="AV68" s="69"/>
      <c r="AW68" s="69"/>
      <c r="AX68" s="70"/>
      <c r="AY68" s="68"/>
      <c r="AZ68" s="69"/>
      <c r="BA68" s="69"/>
      <c r="BB68" s="69"/>
      <c r="BC68" s="67"/>
      <c r="BD68" s="68"/>
      <c r="BE68" s="69"/>
      <c r="BF68" s="69"/>
      <c r="BG68" s="69"/>
      <c r="BH68" s="70"/>
      <c r="BI68" s="68"/>
      <c r="BJ68" s="69"/>
      <c r="BK68" s="69"/>
      <c r="BL68" s="69"/>
      <c r="BM68" s="70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111"/>
      <c r="DL68" s="65"/>
      <c r="DM68" s="65"/>
      <c r="DN68" s="65"/>
      <c r="DO68" s="65"/>
      <c r="DP68" s="65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3" t="str">
        <f t="shared" si="26"/>
        <v/>
      </c>
      <c r="GE68" s="74" t="str">
        <f t="shared" si="27"/>
        <v>**</v>
      </c>
      <c r="GF68" s="74" t="str">
        <f t="shared" si="28"/>
        <v/>
      </c>
      <c r="GG68" s="74" t="str">
        <f t="shared" si="29"/>
        <v/>
      </c>
      <c r="GH68" s="75" t="str">
        <f t="shared" si="30"/>
        <v/>
      </c>
      <c r="GI68" s="74" t="str">
        <f t="shared" si="31"/>
        <v/>
      </c>
      <c r="GJ68" s="75" t="str">
        <f t="shared" si="32"/>
        <v/>
      </c>
      <c r="GK68" s="75" t="str">
        <f t="shared" si="33"/>
        <v/>
      </c>
      <c r="GL68" s="75" t="str">
        <f t="shared" si="34"/>
        <v/>
      </c>
      <c r="GM68" s="13">
        <f>ROW()</f>
        <v>68</v>
      </c>
      <c r="GN68" s="13" t="str">
        <f>IF(LEN(GL68)&gt;0,MAX(GN$11:GN67)+1,"")</f>
        <v/>
      </c>
      <c r="GO68" s="6" t="str">
        <f>IF(N68&gt;0,IF(O68=0,"K","Both"),IF(O68&gt;0,"C",""))</f>
        <v/>
      </c>
      <c r="GP68" s="75" t="str">
        <f>IF(ISTEXT(P68),A68,"")</f>
        <v/>
      </c>
      <c r="GQ68" s="76">
        <f>IF(ISNUMBER(GP68),IF(GP68&gt;8,MAX(GQ$10:GQ67)+1,0),0)</f>
        <v>0</v>
      </c>
      <c r="GR68" s="77" t="str">
        <f>IF(TRIM(P68)&gt;"a",COUNTIF([1]DrawDay1!AW$4:AW$3049,GE68)+COUNTIF([1]DrawDay1!AW$4:AW$3049,GF68)+COUNTIF([1]DrawDay2!AW$4:AW$2962,GE68)+COUNTIF([1]DrawDay2!AW$4:AW$2962,GF68)+COUNTIF([1]DrawDay3!AW$4:AW$2311,GE68)+COUNTIF([1]DrawDay3!AW$4:AW$2311,GF68)+COUNTIF([1]WarCanoe!AE$5:AE$1500,GD68),"")</f>
        <v/>
      </c>
      <c r="GS68" s="76">
        <f>IF(ISNUMBER(GR68),IF(GR68&gt;8,MAX(GS$10:GS67)+1,0),0)</f>
        <v>0</v>
      </c>
      <c r="GT68" s="78" t="str">
        <f t="shared" si="35"/>
        <v>**</v>
      </c>
      <c r="GU68" s="78"/>
      <c r="GV68" s="78" t="str">
        <f>IF(GK68="","",MATCH(GK68,GK$1:GK67,0))</f>
        <v/>
      </c>
      <c r="GW68" s="78" t="str">
        <f t="shared" si="36"/>
        <v/>
      </c>
      <c r="GX68" s="78" t="str">
        <f>IF(ISNUMBER(GW68),P68,"")</f>
        <v/>
      </c>
      <c r="GY68" s="74" t="str">
        <f>IF(ISNUMBER(GW68),INDEX(P$1:P$167,GW68),"")</f>
        <v/>
      </c>
      <c r="GZ68" s="79" t="str">
        <f>IF(ISNUMBER(GW68),MAX(GZ$11:GZ67)+1,"")</f>
        <v/>
      </c>
      <c r="HA68" s="80">
        <f>IF(ISTEXT(P68),IF(FIND(" ",P68&amp;HA$10)=(LEN(P68)+1),ROW(),0),0)</f>
        <v>0</v>
      </c>
      <c r="HB68" s="81">
        <f>IF(IF(LEN(TRIM(P68))=0,0,LEN(TRIM(P68))-LEN(SUBSTITUTE(P68," ",""))+1)&gt;2,ROW(),0)</f>
        <v>0</v>
      </c>
      <c r="HC68" s="81" t="str">
        <f>IF(LEN(R68)&gt;0,VLOOKUP(R68,HC$172:HD$179,2,FALSE),"")</f>
        <v/>
      </c>
      <c r="HD68" s="81" t="str">
        <f>IF(LEN(P68)&gt;0,IF(ISNA(HC68),ROW(),""),"")</f>
        <v/>
      </c>
      <c r="HE68" s="82" t="str">
        <f>IF(LEN(P68)&gt;0,IF(LEN(S68)&gt;0,VLOOKUP(P68,[1]PadTracInfo!G$2:H$999,2,FALSE),""),"")</f>
        <v/>
      </c>
      <c r="HF68" s="82"/>
      <c r="HG68" s="82" t="str">
        <f>IF(HF68="ok","ok",IF(LEN(S68)&gt;0,IF(S68=HE68,"ok","mismatch"),""))</f>
        <v/>
      </c>
      <c r="HH68" s="82" t="str">
        <f>IF(LEN(P68)&gt;0,IF(LEN(HG68)&gt;0,HG68,IF(LEN(S68)=0,VLOOKUP(P68,[1]PadTracInfo!G$2:H$999,2,FALSE),"")),"")</f>
        <v/>
      </c>
      <c r="HI68" s="83" t="str">
        <f>IF(LEN(P68)&gt;0,IF(ISNA(HH68),"Not Registered",IF(HH68="ok","ok",IF(HH68="mismatch","Registration number does not match",IF(ISNUMBER(HH68),"ok","Logic ERROR")))),"")</f>
        <v/>
      </c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</row>
    <row r="69" spans="1:229" s="92" customFormat="1" x14ac:dyDescent="0.2">
      <c r="A69" s="54" t="str">
        <f>IF(ISTEXT(P69),COUNTIF([1]DrawDay1!AX$4:AX$3049,GE69)+COUNTIF([1]DrawDay1!AX$4:AX$3049,GF69)+COUNTIF([1]DrawDay2!AX$4:AX$2962,GE69)+COUNTIF([1]DrawDay2!AX$4:AX$2962,GF69)+COUNTIF([1]DrawDay3!AX$4:AX$2311,GE69)+COUNTIF([1]DrawDay3!AX$4:AX$2311,GF69)+COUNTIF([1]WarCanoe!AF$4:AF3380,GE69),"")</f>
        <v/>
      </c>
      <c r="B69" s="54" t="str">
        <f>IF(ISTEXT(P69),COUNTIF([1]DrawDay1!AV$4:AV$3049,GE69)+COUNTIF([1]DrawDay2!AV$4:AV$2962,GE69)+COUNTIF([1]DrawDay3!AV$4:AV$2311,GE69)+COUNTIF([1]WarCanoe!AG$4:AG3380,GE69),"")</f>
        <v/>
      </c>
      <c r="C69" s="55">
        <f t="shared" si="25"/>
        <v>0</v>
      </c>
      <c r="D69" s="54">
        <f>COUNTIFS($U$7:$GC$7,D$10,$U69:$GC69,"&gt;a")+COUNTIFS($U$7:$GC$7,D$10,$U69:$GC69,"&gt;0")</f>
        <v>0</v>
      </c>
      <c r="E69" s="54">
        <f>COUNTIFS($U$7:$GC$7,E$10,$U69:$GC69,"&gt;a")+COUNTIFS($U$7:$GC$7,E$10,$U69:$GC69,"&gt;0")</f>
        <v>0</v>
      </c>
      <c r="F69" s="54">
        <f>COUNTIFS($U$7:$GC$7,F$10,$U69:$GC69,"&gt;a")+COUNTIFS($U$7:$GC$7,F$10,$U69:$GC69,"&gt;0")</f>
        <v>0</v>
      </c>
      <c r="G69" s="54">
        <f>COUNTIFS($U$7:$GC$7,G$10,$U69:$GC69,"&gt;a")+COUNTIFS($U$7:$GC$7,G$10,$U69:$GC69,"&gt;0")</f>
        <v>0</v>
      </c>
      <c r="H69" s="54">
        <f>COUNTIFS($U$7:$GC$7,H$10,$U69:$GC69,"&gt;a")+COUNTIFS($U$7:$GC$7,H$10,$U69:$GC69,"&gt;0")</f>
        <v>0</v>
      </c>
      <c r="I69" s="54">
        <f>COUNTIFS($U$7:$GC$7,I$10,$U69:$GC69,"&gt;a")+COUNTIFS($U$7:$GC$7,I$10,$U69:$GC69,"&gt;0")</f>
        <v>0</v>
      </c>
      <c r="J69" s="54">
        <f>COUNTIFS($U$7:$GC$7,J$10,$U69:$GC69,"&gt;a")+COUNTIFS($U$7:$GC$7,J$10,$U69:$GC69,"&gt;0")</f>
        <v>0</v>
      </c>
      <c r="K69" s="54">
        <f>COUNTIFS($U$7:$GC$7,K$10,$U69:$GC69,"&gt;a")+COUNTIFS($U$7:$GC$7,K$10,$U69:$GC69,"&gt;0")</f>
        <v>0</v>
      </c>
      <c r="L69" s="54">
        <f>COUNTIFS($U$7:$GC$7,L$10,$U69:$GC69,"&gt;a")+COUNTIFS($U$7:$GC$7,L$10,$U69:$GC69,"&gt;0")</f>
        <v>0</v>
      </c>
      <c r="M69" s="54">
        <f>COUNTIFS($U$7:$GC$7,M$10,$U69:$GC69,"&gt;a")+COUNTIFS($U$7:$GC$7,M$10,$U69:$GC69,"&gt;0")</f>
        <v>0</v>
      </c>
      <c r="N69" s="54">
        <f>COUNTIFS($U$8:$GC$8,"=K",U69:GC69,"&gt;a")+COUNTIFS($U$8:$GC$8,"=K",U69:GC69,"&gt;0")</f>
        <v>0</v>
      </c>
      <c r="O69" s="54">
        <f>COUNTIFS($U$8:$GC$8,"=C",U69:GC69,"&gt;a")+COUNTIFS($U$8:$GC$8,"=C",U69:GC69,"&gt;0")</f>
        <v>0</v>
      </c>
      <c r="P69" s="116"/>
      <c r="Q69" s="57"/>
      <c r="R69" s="57"/>
      <c r="S69" s="90"/>
      <c r="T69" s="59"/>
      <c r="U69" s="61"/>
      <c r="V69" s="61"/>
      <c r="W69" s="61"/>
      <c r="X69" s="61"/>
      <c r="Y69" s="63"/>
      <c r="Z69" s="63"/>
      <c r="AA69" s="61"/>
      <c r="AB69" s="61"/>
      <c r="AC69" s="61"/>
      <c r="AD69" s="61"/>
      <c r="AE69" s="61"/>
      <c r="AF69" s="61"/>
      <c r="AG69" s="61"/>
      <c r="AH69" s="61"/>
      <c r="AI69" s="63"/>
      <c r="AJ69" s="61"/>
      <c r="AK69" s="89"/>
      <c r="AL69" s="89"/>
      <c r="AM69" s="65"/>
      <c r="AN69" s="65"/>
      <c r="AO69" s="95"/>
      <c r="AP69" s="95"/>
      <c r="AQ69" s="95"/>
      <c r="AR69" s="95"/>
      <c r="AS69" s="67"/>
      <c r="AT69" s="68"/>
      <c r="AU69" s="69"/>
      <c r="AV69" s="69"/>
      <c r="AW69" s="69"/>
      <c r="AX69" s="70"/>
      <c r="AY69" s="68"/>
      <c r="AZ69" s="69"/>
      <c r="BA69" s="69"/>
      <c r="BB69" s="69"/>
      <c r="BC69" s="67"/>
      <c r="BD69" s="68"/>
      <c r="BE69" s="69"/>
      <c r="BF69" s="69"/>
      <c r="BG69" s="69"/>
      <c r="BH69" s="70"/>
      <c r="BI69" s="68"/>
      <c r="BJ69" s="69"/>
      <c r="BK69" s="69"/>
      <c r="BL69" s="69"/>
      <c r="BM69" s="70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111"/>
      <c r="DL69" s="65"/>
      <c r="DM69" s="65"/>
      <c r="DN69" s="65"/>
      <c r="DO69" s="65"/>
      <c r="DP69" s="65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3" t="str">
        <f t="shared" si="26"/>
        <v/>
      </c>
      <c r="GE69" s="74" t="str">
        <f t="shared" si="27"/>
        <v>**</v>
      </c>
      <c r="GF69" s="74" t="str">
        <f t="shared" si="28"/>
        <v/>
      </c>
      <c r="GG69" s="74" t="str">
        <f t="shared" si="29"/>
        <v/>
      </c>
      <c r="GH69" s="75" t="str">
        <f t="shared" si="30"/>
        <v/>
      </c>
      <c r="GI69" s="74" t="str">
        <f t="shared" si="31"/>
        <v/>
      </c>
      <c r="GJ69" s="75" t="str">
        <f t="shared" si="32"/>
        <v/>
      </c>
      <c r="GK69" s="75" t="str">
        <f t="shared" si="33"/>
        <v/>
      </c>
      <c r="GL69" s="75" t="str">
        <f t="shared" si="34"/>
        <v/>
      </c>
      <c r="GM69" s="13">
        <f>ROW()</f>
        <v>69</v>
      </c>
      <c r="GN69" s="13" t="str">
        <f>IF(LEN(GL69)&gt;0,MAX(GN$11:GN68)+1,"")</f>
        <v/>
      </c>
      <c r="GO69" s="6" t="str">
        <f>IF(N69&gt;0,IF(O69=0,"K","Both"),IF(O69&gt;0,"C",""))</f>
        <v/>
      </c>
      <c r="GP69" s="75" t="str">
        <f>IF(ISTEXT(P69),A69,"")</f>
        <v/>
      </c>
      <c r="GQ69" s="76">
        <f>IF(ISNUMBER(GP69),IF(GP69&gt;8,MAX(GQ$10:GQ68)+1,0),0)</f>
        <v>0</v>
      </c>
      <c r="GR69" s="77" t="str">
        <f>IF(TRIM(P69)&gt;"a",COUNTIF([1]DrawDay1!AW$4:AW$3049,GE69)+COUNTIF([1]DrawDay1!AW$4:AW$3049,GF69)+COUNTIF([1]DrawDay2!AW$4:AW$2962,GE69)+COUNTIF([1]DrawDay2!AW$4:AW$2962,GF69)+COUNTIF([1]DrawDay3!AW$4:AW$2311,GE69)+COUNTIF([1]DrawDay3!AW$4:AW$2311,GF69)+COUNTIF([1]WarCanoe!AE$5:AE$1500,GD69),"")</f>
        <v/>
      </c>
      <c r="GS69" s="76">
        <f>IF(ISNUMBER(GR69),IF(GR69&gt;8,MAX(GS$10:GS68)+1,0),0)</f>
        <v>0</v>
      </c>
      <c r="GT69" s="78" t="str">
        <f t="shared" si="35"/>
        <v>**</v>
      </c>
      <c r="GU69" s="78"/>
      <c r="GV69" s="78" t="str">
        <f>IF(GK69="","",MATCH(GK69,GK$1:GK68,0))</f>
        <v/>
      </c>
      <c r="GW69" s="78" t="str">
        <f t="shared" si="36"/>
        <v/>
      </c>
      <c r="GX69" s="78" t="str">
        <f>IF(ISNUMBER(GW69),P69,"")</f>
        <v/>
      </c>
      <c r="GY69" s="74" t="str">
        <f>IF(ISNUMBER(GW69),INDEX(P$1:P$167,GW69),"")</f>
        <v/>
      </c>
      <c r="GZ69" s="79" t="str">
        <f>IF(ISNUMBER(GW69),MAX(GZ$11:GZ68)+1,"")</f>
        <v/>
      </c>
      <c r="HA69" s="80">
        <f>IF(ISTEXT(P69),IF(FIND(" ",P69&amp;HA$10)=(LEN(P69)+1),ROW(),0),0)</f>
        <v>0</v>
      </c>
      <c r="HB69" s="81">
        <f>IF(IF(LEN(TRIM(P69))=0,0,LEN(TRIM(P69))-LEN(SUBSTITUTE(P69," ",""))+1)&gt;2,ROW(),0)</f>
        <v>0</v>
      </c>
      <c r="HC69" s="81" t="str">
        <f>IF(LEN(R69)&gt;0,VLOOKUP(R69,HC$172:HD$179,2,FALSE),"")</f>
        <v/>
      </c>
      <c r="HD69" s="81" t="str">
        <f>IF(LEN(P69)&gt;0,IF(ISNA(HC69),ROW(),""),"")</f>
        <v/>
      </c>
      <c r="HE69" s="82" t="str">
        <f>IF(LEN(P69)&gt;0,IF(LEN(S69)&gt;0,VLOOKUP(P69,[1]PadTracInfo!G$2:H$999,2,FALSE),""),"")</f>
        <v/>
      </c>
      <c r="HF69" s="82"/>
      <c r="HG69" s="82" t="str">
        <f>IF(HF69="ok","ok",IF(LEN(S69)&gt;0,IF(S69=HE69,"ok","mismatch"),""))</f>
        <v/>
      </c>
      <c r="HH69" s="82" t="str">
        <f>IF(LEN(P69)&gt;0,IF(LEN(HG69)&gt;0,HG69,IF(LEN(S69)=0,VLOOKUP(P69,[1]PadTracInfo!G$2:H$999,2,FALSE),"")),"")</f>
        <v/>
      </c>
      <c r="HI69" s="83" t="str">
        <f>IF(LEN(P69)&gt;0,IF(ISNA(HH69),"Not Registered",IF(HH69="ok","ok",IF(HH69="mismatch","Registration number does not match",IF(ISNUMBER(HH69),"ok","Logic ERROR")))),"")</f>
        <v/>
      </c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</row>
    <row r="70" spans="1:229" s="92" customFormat="1" x14ac:dyDescent="0.2">
      <c r="A70" s="54" t="str">
        <f>IF(ISTEXT(P70),COUNTIF([1]DrawDay1!AX$4:AX$3049,GE70)+COUNTIF([1]DrawDay1!AX$4:AX$3049,GF70)+COUNTIF([1]DrawDay2!AX$4:AX$2962,GE70)+COUNTIF([1]DrawDay2!AX$4:AX$2962,GF70)+COUNTIF([1]DrawDay3!AX$4:AX$2311,GE70)+COUNTIF([1]DrawDay3!AX$4:AX$2311,GF70)+COUNTIF([1]WarCanoe!AF$4:AF3381,GE70),"")</f>
        <v/>
      </c>
      <c r="B70" s="54" t="str">
        <f>IF(ISTEXT(P70),COUNTIF([1]DrawDay1!AV$4:AV$3049,GE70)+COUNTIF([1]DrawDay2!AV$4:AV$2962,GE70)+COUNTIF([1]DrawDay3!AV$4:AV$2311,GE70)+COUNTIF([1]WarCanoe!AG$4:AG3381,GE70),"")</f>
        <v/>
      </c>
      <c r="C70" s="55">
        <f t="shared" si="25"/>
        <v>0</v>
      </c>
      <c r="D70" s="54">
        <f>COUNTIFS($U$7:$GC$7,D$10,$U70:$GC70,"&gt;a")+COUNTIFS($U$7:$GC$7,D$10,$U70:$GC70,"&gt;0")</f>
        <v>0</v>
      </c>
      <c r="E70" s="54">
        <f>COUNTIFS($U$7:$GC$7,E$10,$U70:$GC70,"&gt;a")+COUNTIFS($U$7:$GC$7,E$10,$U70:$GC70,"&gt;0")</f>
        <v>0</v>
      </c>
      <c r="F70" s="54">
        <f>COUNTIFS($U$7:$GC$7,F$10,$U70:$GC70,"&gt;a")+COUNTIFS($U$7:$GC$7,F$10,$U70:$GC70,"&gt;0")</f>
        <v>0</v>
      </c>
      <c r="G70" s="54">
        <f>COUNTIFS($U$7:$GC$7,G$10,$U70:$GC70,"&gt;a")+COUNTIFS($U$7:$GC$7,G$10,$U70:$GC70,"&gt;0")</f>
        <v>0</v>
      </c>
      <c r="H70" s="54">
        <f>COUNTIFS($U$7:$GC$7,H$10,$U70:$GC70,"&gt;a")+COUNTIFS($U$7:$GC$7,H$10,$U70:$GC70,"&gt;0")</f>
        <v>0</v>
      </c>
      <c r="I70" s="54">
        <f>COUNTIFS($U$7:$GC$7,I$10,$U70:$GC70,"&gt;a")+COUNTIFS($U$7:$GC$7,I$10,$U70:$GC70,"&gt;0")</f>
        <v>0</v>
      </c>
      <c r="J70" s="54">
        <f>COUNTIFS($U$7:$GC$7,J$10,$U70:$GC70,"&gt;a")+COUNTIFS($U$7:$GC$7,J$10,$U70:$GC70,"&gt;0")</f>
        <v>0</v>
      </c>
      <c r="K70" s="54">
        <f>COUNTIFS($U$7:$GC$7,K$10,$U70:$GC70,"&gt;a")+COUNTIFS($U$7:$GC$7,K$10,$U70:$GC70,"&gt;0")</f>
        <v>0</v>
      </c>
      <c r="L70" s="54">
        <f>COUNTIFS($U$7:$GC$7,L$10,$U70:$GC70,"&gt;a")+COUNTIFS($U$7:$GC$7,L$10,$U70:$GC70,"&gt;0")</f>
        <v>0</v>
      </c>
      <c r="M70" s="54">
        <f>COUNTIFS($U$7:$GC$7,M$10,$U70:$GC70,"&gt;a")+COUNTIFS($U$7:$GC$7,M$10,$U70:$GC70,"&gt;0")</f>
        <v>0</v>
      </c>
      <c r="N70" s="54">
        <f>COUNTIFS($U$8:$GC$8,"=K",U70:GC70,"&gt;a")+COUNTIFS($U$8:$GC$8,"=K",U70:GC70,"&gt;0")</f>
        <v>0</v>
      </c>
      <c r="O70" s="54">
        <f>COUNTIFS($U$8:$GC$8,"=C",U70:GC70,"&gt;a")+COUNTIFS($U$8:$GC$8,"=C",U70:GC70,"&gt;0")</f>
        <v>0</v>
      </c>
      <c r="P70" s="116"/>
      <c r="Q70" s="57"/>
      <c r="R70" s="57"/>
      <c r="S70" s="90"/>
      <c r="T70" s="59"/>
      <c r="U70" s="61"/>
      <c r="V70" s="61"/>
      <c r="W70" s="61"/>
      <c r="X70" s="61"/>
      <c r="Y70" s="63"/>
      <c r="Z70" s="63"/>
      <c r="AA70" s="61"/>
      <c r="AB70" s="61"/>
      <c r="AC70" s="61"/>
      <c r="AD70" s="61"/>
      <c r="AE70" s="61"/>
      <c r="AF70" s="61"/>
      <c r="AG70" s="61"/>
      <c r="AH70" s="61"/>
      <c r="AI70" s="63"/>
      <c r="AJ70" s="61"/>
      <c r="AK70" s="89"/>
      <c r="AL70" s="89"/>
      <c r="AM70" s="65"/>
      <c r="AN70" s="65"/>
      <c r="AO70" s="95"/>
      <c r="AP70" s="95"/>
      <c r="AQ70" s="95"/>
      <c r="AR70" s="95"/>
      <c r="AS70" s="67"/>
      <c r="AT70" s="68"/>
      <c r="AU70" s="69"/>
      <c r="AV70" s="69"/>
      <c r="AW70" s="69"/>
      <c r="AX70" s="70"/>
      <c r="AY70" s="68"/>
      <c r="AZ70" s="69"/>
      <c r="BA70" s="69"/>
      <c r="BB70" s="69"/>
      <c r="BC70" s="67"/>
      <c r="BD70" s="68"/>
      <c r="BE70" s="69"/>
      <c r="BF70" s="69"/>
      <c r="BG70" s="69"/>
      <c r="BH70" s="70"/>
      <c r="BI70" s="68"/>
      <c r="BJ70" s="69"/>
      <c r="BK70" s="69"/>
      <c r="BL70" s="69"/>
      <c r="BM70" s="70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111"/>
      <c r="DL70" s="65"/>
      <c r="DM70" s="65"/>
      <c r="DN70" s="65"/>
      <c r="DO70" s="65"/>
      <c r="DP70" s="65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3" t="str">
        <f t="shared" si="26"/>
        <v/>
      </c>
      <c r="GE70" s="74" t="str">
        <f t="shared" si="27"/>
        <v>**</v>
      </c>
      <c r="GF70" s="74" t="str">
        <f t="shared" si="28"/>
        <v/>
      </c>
      <c r="GG70" s="74" t="str">
        <f t="shared" si="29"/>
        <v/>
      </c>
      <c r="GH70" s="75" t="str">
        <f t="shared" si="30"/>
        <v/>
      </c>
      <c r="GI70" s="74" t="str">
        <f t="shared" si="31"/>
        <v/>
      </c>
      <c r="GJ70" s="75" t="str">
        <f t="shared" si="32"/>
        <v/>
      </c>
      <c r="GK70" s="75" t="str">
        <f t="shared" si="33"/>
        <v/>
      </c>
      <c r="GL70" s="75" t="str">
        <f t="shared" si="34"/>
        <v/>
      </c>
      <c r="GM70" s="13">
        <f>ROW()</f>
        <v>70</v>
      </c>
      <c r="GN70" s="13" t="str">
        <f>IF(LEN(GL70)&gt;0,MAX(GN$11:GN69)+1,"")</f>
        <v/>
      </c>
      <c r="GO70" s="6" t="str">
        <f>IF(N70&gt;0,IF(O70=0,"K","Both"),IF(O70&gt;0,"C",""))</f>
        <v/>
      </c>
      <c r="GP70" s="75" t="str">
        <f>IF(ISTEXT(P70),A70,"")</f>
        <v/>
      </c>
      <c r="GQ70" s="76">
        <f>IF(ISNUMBER(GP70),IF(GP70&gt;8,MAX(GQ$10:GQ69)+1,0),0)</f>
        <v>0</v>
      </c>
      <c r="GR70" s="77" t="str">
        <f>IF(TRIM(P70)&gt;"a",COUNTIF([1]DrawDay1!AW$4:AW$3049,GE70)+COUNTIF([1]DrawDay1!AW$4:AW$3049,GF70)+COUNTIF([1]DrawDay2!AW$4:AW$2962,GE70)+COUNTIF([1]DrawDay2!AW$4:AW$2962,GF70)+COUNTIF([1]DrawDay3!AW$4:AW$2311,GE70)+COUNTIF([1]DrawDay3!AW$4:AW$2311,GF70)+COUNTIF([1]WarCanoe!AE$5:AE$1500,GD70),"")</f>
        <v/>
      </c>
      <c r="GS70" s="76">
        <f>IF(ISNUMBER(GR70),IF(GR70&gt;8,MAX(GS$10:GS69)+1,0),0)</f>
        <v>0</v>
      </c>
      <c r="GT70" s="78" t="str">
        <f t="shared" si="35"/>
        <v>**</v>
      </c>
      <c r="GU70" s="78"/>
      <c r="GV70" s="78" t="str">
        <f>IF(GK70="","",MATCH(GK70,GK$1:GK69,0))</f>
        <v/>
      </c>
      <c r="GW70" s="78" t="str">
        <f t="shared" si="36"/>
        <v/>
      </c>
      <c r="GX70" s="78" t="str">
        <f>IF(ISNUMBER(GW70),P70,"")</f>
        <v/>
      </c>
      <c r="GY70" s="74" t="str">
        <f>IF(ISNUMBER(GW70),INDEX(P$1:P$167,GW70),"")</f>
        <v/>
      </c>
      <c r="GZ70" s="79" t="str">
        <f>IF(ISNUMBER(GW70),MAX(GZ$11:GZ69)+1,"")</f>
        <v/>
      </c>
      <c r="HA70" s="80">
        <f>IF(ISTEXT(P70),IF(FIND(" ",P70&amp;HA$10)=(LEN(P70)+1),ROW(),0),0)</f>
        <v>0</v>
      </c>
      <c r="HB70" s="81">
        <f>IF(IF(LEN(TRIM(P70))=0,0,LEN(TRIM(P70))-LEN(SUBSTITUTE(P70," ",""))+1)&gt;2,ROW(),0)</f>
        <v>0</v>
      </c>
      <c r="HC70" s="81" t="str">
        <f>IF(LEN(R70)&gt;0,VLOOKUP(R70,HC$172:HD$179,2,FALSE),"")</f>
        <v/>
      </c>
      <c r="HD70" s="81" t="str">
        <f>IF(LEN(P70)&gt;0,IF(ISNA(HC70),ROW(),""),"")</f>
        <v/>
      </c>
      <c r="HE70" s="82" t="str">
        <f>IF(LEN(P70)&gt;0,IF(LEN(S70)&gt;0,VLOOKUP(P70,[1]PadTracInfo!G$2:H$999,2,FALSE),""),"")</f>
        <v/>
      </c>
      <c r="HF70" s="82"/>
      <c r="HG70" s="82" t="str">
        <f>IF(HF70="ok","ok",IF(LEN(S70)&gt;0,IF(S70=HE70,"ok","mismatch"),""))</f>
        <v/>
      </c>
      <c r="HH70" s="82" t="str">
        <f>IF(LEN(P70)&gt;0,IF(LEN(HG70)&gt;0,HG70,IF(LEN(S70)=0,VLOOKUP(P70,[1]PadTracInfo!G$2:H$999,2,FALSE),"")),"")</f>
        <v/>
      </c>
      <c r="HI70" s="83" t="str">
        <f>IF(LEN(P70)&gt;0,IF(ISNA(HH70),"Not Registered",IF(HH70="ok","ok",IF(HH70="mismatch","Registration number does not match",IF(ISNUMBER(HH70),"ok","Logic ERROR")))),"")</f>
        <v/>
      </c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</row>
    <row r="71" spans="1:229" s="92" customFormat="1" x14ac:dyDescent="0.2">
      <c r="A71" s="54" t="str">
        <f>IF(ISTEXT(P71),COUNTIF([1]DrawDay1!AX$4:AX$3049,GE71)+COUNTIF([1]DrawDay1!AX$4:AX$3049,GF71)+COUNTIF([1]DrawDay2!AX$4:AX$2962,GE71)+COUNTIF([1]DrawDay2!AX$4:AX$2962,GF71)+COUNTIF([1]DrawDay3!AX$4:AX$2311,GE71)+COUNTIF([1]DrawDay3!AX$4:AX$2311,GF71)+COUNTIF([1]WarCanoe!AF$4:AF3382,GE71),"")</f>
        <v/>
      </c>
      <c r="B71" s="54" t="str">
        <f>IF(ISTEXT(P71),COUNTIF([1]DrawDay1!AV$4:AV$3049,GE71)+COUNTIF([1]DrawDay2!AV$4:AV$2962,GE71)+COUNTIF([1]DrawDay3!AV$4:AV$2311,GE71)+COUNTIF([1]WarCanoe!AG$4:AG3382,GE71),"")</f>
        <v/>
      </c>
      <c r="C71" s="55">
        <f t="shared" si="25"/>
        <v>0</v>
      </c>
      <c r="D71" s="54">
        <f>COUNTIFS($U$7:$GC$7,D$10,$U71:$GC71,"&gt;a")+COUNTIFS($U$7:$GC$7,D$10,$U71:$GC71,"&gt;0")</f>
        <v>0</v>
      </c>
      <c r="E71" s="54">
        <f>COUNTIFS($U$7:$GC$7,E$10,$U71:$GC71,"&gt;a")+COUNTIFS($U$7:$GC$7,E$10,$U71:$GC71,"&gt;0")</f>
        <v>0</v>
      </c>
      <c r="F71" s="54">
        <f>COUNTIFS($U$7:$GC$7,F$10,$U71:$GC71,"&gt;a")+COUNTIFS($U$7:$GC$7,F$10,$U71:$GC71,"&gt;0")</f>
        <v>0</v>
      </c>
      <c r="G71" s="54">
        <f>COUNTIFS($U$7:$GC$7,G$10,$U71:$GC71,"&gt;a")+COUNTIFS($U$7:$GC$7,G$10,$U71:$GC71,"&gt;0")</f>
        <v>0</v>
      </c>
      <c r="H71" s="54">
        <f>COUNTIFS($U$7:$GC$7,H$10,$U71:$GC71,"&gt;a")+COUNTIFS($U$7:$GC$7,H$10,$U71:$GC71,"&gt;0")</f>
        <v>0</v>
      </c>
      <c r="I71" s="54">
        <f>COUNTIFS($U$7:$GC$7,I$10,$U71:$GC71,"&gt;a")+COUNTIFS($U$7:$GC$7,I$10,$U71:$GC71,"&gt;0")</f>
        <v>0</v>
      </c>
      <c r="J71" s="54">
        <f>COUNTIFS($U$7:$GC$7,J$10,$U71:$GC71,"&gt;a")+COUNTIFS($U$7:$GC$7,J$10,$U71:$GC71,"&gt;0")</f>
        <v>0</v>
      </c>
      <c r="K71" s="54">
        <f>COUNTIFS($U$7:$GC$7,K$10,$U71:$GC71,"&gt;a")+COUNTIFS($U$7:$GC$7,K$10,$U71:$GC71,"&gt;0")</f>
        <v>0</v>
      </c>
      <c r="L71" s="54">
        <f>COUNTIFS($U$7:$GC$7,L$10,$U71:$GC71,"&gt;a")+COUNTIFS($U$7:$GC$7,L$10,$U71:$GC71,"&gt;0")</f>
        <v>0</v>
      </c>
      <c r="M71" s="54">
        <f>COUNTIFS($U$7:$GC$7,M$10,$U71:$GC71,"&gt;a")+COUNTIFS($U$7:$GC$7,M$10,$U71:$GC71,"&gt;0")</f>
        <v>0</v>
      </c>
      <c r="N71" s="54">
        <f>COUNTIFS($U$8:$GC$8,"=K",U71:GC71,"&gt;a")+COUNTIFS($U$8:$GC$8,"=K",U71:GC71,"&gt;0")</f>
        <v>0</v>
      </c>
      <c r="O71" s="54">
        <f>COUNTIFS($U$8:$GC$8,"=C",U71:GC71,"&gt;a")+COUNTIFS($U$8:$GC$8,"=C",U71:GC71,"&gt;0")</f>
        <v>0</v>
      </c>
      <c r="P71" s="116"/>
      <c r="Q71" s="57"/>
      <c r="R71" s="57"/>
      <c r="S71" s="90"/>
      <c r="T71" s="59"/>
      <c r="U71" s="61"/>
      <c r="V71" s="61"/>
      <c r="W71" s="61"/>
      <c r="X71" s="61"/>
      <c r="Y71" s="63"/>
      <c r="Z71" s="61"/>
      <c r="AA71" s="61"/>
      <c r="AB71" s="61"/>
      <c r="AC71" s="61"/>
      <c r="AD71" s="63"/>
      <c r="AE71" s="63"/>
      <c r="AF71" s="63"/>
      <c r="AG71" s="61"/>
      <c r="AH71" s="61"/>
      <c r="AI71" s="63"/>
      <c r="AJ71" s="61"/>
      <c r="AK71" s="95"/>
      <c r="AL71" s="95"/>
      <c r="AM71" s="89"/>
      <c r="AN71" s="65"/>
      <c r="AO71" s="89"/>
      <c r="AP71" s="89"/>
      <c r="AQ71" s="89"/>
      <c r="AR71" s="89"/>
      <c r="AS71" s="67"/>
      <c r="AT71" s="68"/>
      <c r="AU71" s="69"/>
      <c r="AV71" s="69"/>
      <c r="AW71" s="69"/>
      <c r="AX71" s="70"/>
      <c r="AY71" s="68"/>
      <c r="AZ71" s="69"/>
      <c r="BA71" s="69"/>
      <c r="BB71" s="69"/>
      <c r="BC71" s="67"/>
      <c r="BD71" s="68"/>
      <c r="BE71" s="69"/>
      <c r="BF71" s="69"/>
      <c r="BG71" s="69"/>
      <c r="BH71" s="70"/>
      <c r="BI71" s="68"/>
      <c r="BJ71" s="69"/>
      <c r="BK71" s="69"/>
      <c r="BL71" s="69"/>
      <c r="BM71" s="70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111"/>
      <c r="DL71" s="65"/>
      <c r="DM71" s="65"/>
      <c r="DN71" s="65"/>
      <c r="DO71" s="65"/>
      <c r="DP71" s="65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65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73" t="str">
        <f t="shared" si="26"/>
        <v/>
      </c>
      <c r="GE71" s="74" t="str">
        <f t="shared" si="27"/>
        <v>**</v>
      </c>
      <c r="GF71" s="74" t="str">
        <f t="shared" si="28"/>
        <v/>
      </c>
      <c r="GG71" s="74" t="str">
        <f t="shared" si="29"/>
        <v/>
      </c>
      <c r="GH71" s="75" t="str">
        <f t="shared" si="30"/>
        <v/>
      </c>
      <c r="GI71" s="74" t="str">
        <f t="shared" si="31"/>
        <v/>
      </c>
      <c r="GJ71" s="75" t="str">
        <f t="shared" si="32"/>
        <v/>
      </c>
      <c r="GK71" s="75" t="str">
        <f t="shared" si="33"/>
        <v/>
      </c>
      <c r="GL71" s="75" t="str">
        <f t="shared" si="34"/>
        <v/>
      </c>
      <c r="GM71" s="13">
        <f>ROW()</f>
        <v>71</v>
      </c>
      <c r="GN71" s="13" t="str">
        <f>IF(LEN(GL71)&gt;0,MAX(GN$11:GN70)+1,"")</f>
        <v/>
      </c>
      <c r="GO71" s="6" t="str">
        <f>IF(N71&gt;0,IF(O71=0,"K","Both"),IF(O71&gt;0,"C",""))</f>
        <v/>
      </c>
      <c r="GP71" s="75" t="str">
        <f>IF(ISTEXT(P71),A71,"")</f>
        <v/>
      </c>
      <c r="GQ71" s="76">
        <f>IF(ISNUMBER(GP71),IF(GP71&gt;8,MAX(GQ$10:GQ70)+1,0),0)</f>
        <v>0</v>
      </c>
      <c r="GR71" s="77" t="str">
        <f>IF(TRIM(P71)&gt;"a",COUNTIF([1]DrawDay1!AW$4:AW$3049,GE71)+COUNTIF([1]DrawDay1!AW$4:AW$3049,GF71)+COUNTIF([1]DrawDay2!AW$4:AW$2962,GE71)+COUNTIF([1]DrawDay2!AW$4:AW$2962,GF71)+COUNTIF([1]DrawDay3!AW$4:AW$2311,GE71)+COUNTIF([1]DrawDay3!AW$4:AW$2311,GF71)+COUNTIF([1]WarCanoe!AE$5:AE$1500,GD71),"")</f>
        <v/>
      </c>
      <c r="GS71" s="76">
        <f>IF(ISNUMBER(GR71),IF(GR71&gt;8,MAX(GS$10:GS70)+1,0),0)</f>
        <v>0</v>
      </c>
      <c r="GT71" s="78" t="str">
        <f t="shared" si="35"/>
        <v>**</v>
      </c>
      <c r="GU71" s="78"/>
      <c r="GV71" s="78" t="str">
        <f>IF(GK71="","",MATCH(GK71,GK$1:GK70,0))</f>
        <v/>
      </c>
      <c r="GW71" s="78" t="str">
        <f t="shared" si="36"/>
        <v/>
      </c>
      <c r="GX71" s="78" t="str">
        <f>IF(ISNUMBER(GW71),P71,"")</f>
        <v/>
      </c>
      <c r="GY71" s="74" t="str">
        <f>IF(ISNUMBER(GW71),INDEX(P$1:P$167,GW71),"")</f>
        <v/>
      </c>
      <c r="GZ71" s="79" t="str">
        <f>IF(ISNUMBER(GW71),MAX(GZ$11:GZ70)+1,"")</f>
        <v/>
      </c>
      <c r="HA71" s="80">
        <f>IF(ISTEXT(P71),IF(FIND(" ",P71&amp;HA$10)=(LEN(P71)+1),ROW(),0),0)</f>
        <v>0</v>
      </c>
      <c r="HB71" s="81">
        <f>IF(IF(LEN(TRIM(P71))=0,0,LEN(TRIM(P71))-LEN(SUBSTITUTE(P71," ",""))+1)&gt;2,ROW(),0)</f>
        <v>0</v>
      </c>
      <c r="HC71" s="81" t="str">
        <f>IF(LEN(R71)&gt;0,VLOOKUP(R71,HC$172:HD$179,2,FALSE),"")</f>
        <v/>
      </c>
      <c r="HD71" s="81" t="str">
        <f>IF(LEN(P71)&gt;0,IF(ISNA(HC71),ROW(),""),"")</f>
        <v/>
      </c>
      <c r="HE71" s="82" t="str">
        <f>IF(LEN(P71)&gt;0,IF(LEN(S71)&gt;0,VLOOKUP(P71,[1]PadTracInfo!G$2:H$999,2,FALSE),""),"")</f>
        <v/>
      </c>
      <c r="HF71" s="82"/>
      <c r="HG71" s="82" t="str">
        <f>IF(HF71="ok","ok",IF(LEN(S71)&gt;0,IF(S71=HE71,"ok","mismatch"),""))</f>
        <v/>
      </c>
      <c r="HH71" s="82" t="str">
        <f>IF(LEN(P71)&gt;0,IF(LEN(HG71)&gt;0,HG71,IF(LEN(S71)=0,VLOOKUP(P71,[1]PadTracInfo!G$2:H$999,2,FALSE),"")),"")</f>
        <v/>
      </c>
      <c r="HI71" s="83" t="str">
        <f>IF(LEN(P71)&gt;0,IF(ISNA(HH71),"Not Registered",IF(HH71="ok","ok",IF(HH71="mismatch","Registration number does not match",IF(ISNUMBER(HH71),"ok","Logic ERROR")))),"")</f>
        <v/>
      </c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</row>
    <row r="72" spans="1:229" s="92" customFormat="1" x14ac:dyDescent="0.2">
      <c r="A72" s="54" t="str">
        <f>IF(ISTEXT(P72),COUNTIF([1]DrawDay1!AX$4:AX$3049,GE72)+COUNTIF([1]DrawDay1!AX$4:AX$3049,GF72)+COUNTIF([1]DrawDay2!AX$4:AX$2962,GE72)+COUNTIF([1]DrawDay2!AX$4:AX$2962,GF72)+COUNTIF([1]DrawDay3!AX$4:AX$2311,GE72)+COUNTIF([1]DrawDay3!AX$4:AX$2311,GF72)+COUNTIF([1]WarCanoe!AF$4:AF3383,GE72),"")</f>
        <v/>
      </c>
      <c r="B72" s="54" t="str">
        <f>IF(ISTEXT(P72),COUNTIF([1]DrawDay1!AV$4:AV$3049,GE72)+COUNTIF([1]DrawDay2!AV$4:AV$2962,GE72)+COUNTIF([1]DrawDay3!AV$4:AV$2311,GE72)+COUNTIF([1]WarCanoe!AG$4:AG3383,GE72),"")</f>
        <v/>
      </c>
      <c r="C72" s="55">
        <f t="shared" si="25"/>
        <v>0</v>
      </c>
      <c r="D72" s="54">
        <f>COUNTIFS($U$7:$GC$7,D$10,$U72:$GC72,"&gt;a")+COUNTIFS($U$7:$GC$7,D$10,$U72:$GC72,"&gt;0")</f>
        <v>0</v>
      </c>
      <c r="E72" s="54">
        <f>COUNTIFS($U$7:$GC$7,E$10,$U72:$GC72,"&gt;a")+COUNTIFS($U$7:$GC$7,E$10,$U72:$GC72,"&gt;0")</f>
        <v>0</v>
      </c>
      <c r="F72" s="54">
        <f>COUNTIFS($U$7:$GC$7,F$10,$U72:$GC72,"&gt;a")+COUNTIFS($U$7:$GC$7,F$10,$U72:$GC72,"&gt;0")</f>
        <v>0</v>
      </c>
      <c r="G72" s="54">
        <f>COUNTIFS($U$7:$GC$7,G$10,$U72:$GC72,"&gt;a")+COUNTIFS($U$7:$GC$7,G$10,$U72:$GC72,"&gt;0")</f>
        <v>0</v>
      </c>
      <c r="H72" s="54">
        <f>COUNTIFS($U$7:$GC$7,H$10,$U72:$GC72,"&gt;a")+COUNTIFS($U$7:$GC$7,H$10,$U72:$GC72,"&gt;0")</f>
        <v>0</v>
      </c>
      <c r="I72" s="54">
        <f>COUNTIFS($U$7:$GC$7,I$10,$U72:$GC72,"&gt;a")+COUNTIFS($U$7:$GC$7,I$10,$U72:$GC72,"&gt;0")</f>
        <v>0</v>
      </c>
      <c r="J72" s="54">
        <f>COUNTIFS($U$7:$GC$7,J$10,$U72:$GC72,"&gt;a")+COUNTIFS($U$7:$GC$7,J$10,$U72:$GC72,"&gt;0")</f>
        <v>0</v>
      </c>
      <c r="K72" s="54">
        <f>COUNTIFS($U$7:$GC$7,K$10,$U72:$GC72,"&gt;a")+COUNTIFS($U$7:$GC$7,K$10,$U72:$GC72,"&gt;0")</f>
        <v>0</v>
      </c>
      <c r="L72" s="54">
        <f>COUNTIFS($U$7:$GC$7,L$10,$U72:$GC72,"&gt;a")+COUNTIFS($U$7:$GC$7,L$10,$U72:$GC72,"&gt;0")</f>
        <v>0</v>
      </c>
      <c r="M72" s="54">
        <f>COUNTIFS($U$7:$GC$7,M$10,$U72:$GC72,"&gt;a")+COUNTIFS($U$7:$GC$7,M$10,$U72:$GC72,"&gt;0")</f>
        <v>0</v>
      </c>
      <c r="N72" s="54">
        <f>COUNTIFS($U$8:$GC$8,"=K",U72:GC72,"&gt;a")+COUNTIFS($U$8:$GC$8,"=K",U72:GC72,"&gt;0")</f>
        <v>0</v>
      </c>
      <c r="O72" s="54">
        <f>COUNTIFS($U$8:$GC$8,"=C",U72:GC72,"&gt;a")+COUNTIFS($U$8:$GC$8,"=C",U72:GC72,"&gt;0")</f>
        <v>0</v>
      </c>
      <c r="P72" s="116"/>
      <c r="Q72" s="57"/>
      <c r="R72" s="57"/>
      <c r="S72" s="90"/>
      <c r="T72" s="59"/>
      <c r="U72" s="61"/>
      <c r="V72" s="61"/>
      <c r="W72" s="61"/>
      <c r="X72" s="61"/>
      <c r="Y72" s="63"/>
      <c r="Z72" s="63"/>
      <c r="AA72" s="61"/>
      <c r="AB72" s="61"/>
      <c r="AC72" s="61"/>
      <c r="AD72" s="63"/>
      <c r="AE72" s="63"/>
      <c r="AF72" s="61"/>
      <c r="AG72" s="61"/>
      <c r="AH72" s="61"/>
      <c r="AI72" s="61"/>
      <c r="AJ72" s="61"/>
      <c r="AK72" s="89"/>
      <c r="AL72" s="89"/>
      <c r="AM72" s="65"/>
      <c r="AN72" s="65"/>
      <c r="AO72" s="89"/>
      <c r="AP72" s="89"/>
      <c r="AQ72" s="89"/>
      <c r="AR72" s="95"/>
      <c r="AS72" s="67"/>
      <c r="AT72" s="68"/>
      <c r="AU72" s="69"/>
      <c r="AV72" s="69"/>
      <c r="AW72" s="69"/>
      <c r="AX72" s="70"/>
      <c r="AY72" s="68"/>
      <c r="AZ72" s="69"/>
      <c r="BA72" s="69"/>
      <c r="BB72" s="69"/>
      <c r="BC72" s="67"/>
      <c r="BD72" s="68"/>
      <c r="BE72" s="69"/>
      <c r="BF72" s="69"/>
      <c r="BG72" s="69"/>
      <c r="BH72" s="70"/>
      <c r="BI72" s="68"/>
      <c r="BJ72" s="69"/>
      <c r="BK72" s="69"/>
      <c r="BL72" s="69"/>
      <c r="BM72" s="70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111"/>
      <c r="DL72" s="65"/>
      <c r="DM72" s="65"/>
      <c r="DN72" s="65"/>
      <c r="DO72" s="65"/>
      <c r="DP72" s="65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65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73" t="str">
        <f t="shared" si="26"/>
        <v/>
      </c>
      <c r="GE72" s="74" t="str">
        <f t="shared" si="27"/>
        <v>**</v>
      </c>
      <c r="GF72" s="74" t="str">
        <f t="shared" si="28"/>
        <v/>
      </c>
      <c r="GG72" s="74" t="str">
        <f t="shared" si="29"/>
        <v/>
      </c>
      <c r="GH72" s="75" t="str">
        <f t="shared" si="30"/>
        <v/>
      </c>
      <c r="GI72" s="74" t="str">
        <f t="shared" si="31"/>
        <v/>
      </c>
      <c r="GJ72" s="75" t="str">
        <f t="shared" si="32"/>
        <v/>
      </c>
      <c r="GK72" s="75" t="str">
        <f t="shared" si="33"/>
        <v/>
      </c>
      <c r="GL72" s="75" t="str">
        <f t="shared" si="34"/>
        <v/>
      </c>
      <c r="GM72" s="13">
        <f>ROW()</f>
        <v>72</v>
      </c>
      <c r="GN72" s="13" t="str">
        <f>IF(LEN(GL72)&gt;0,MAX(GN$11:GN71)+1,"")</f>
        <v/>
      </c>
      <c r="GO72" s="6" t="str">
        <f>IF(N72&gt;0,IF(O72=0,"K","Both"),IF(O72&gt;0,"C",""))</f>
        <v/>
      </c>
      <c r="GP72" s="75" t="str">
        <f>IF(ISTEXT(P72),A72,"")</f>
        <v/>
      </c>
      <c r="GQ72" s="76">
        <f>IF(ISNUMBER(GP72),IF(GP72&gt;8,MAX(GQ$10:GQ71)+1,0),0)</f>
        <v>0</v>
      </c>
      <c r="GR72" s="77" t="str">
        <f>IF(TRIM(P72)&gt;"a",COUNTIF([1]DrawDay1!AW$4:AW$3049,GE72)+COUNTIF([1]DrawDay1!AW$4:AW$3049,GF72)+COUNTIF([1]DrawDay2!AW$4:AW$2962,GE72)+COUNTIF([1]DrawDay2!AW$4:AW$2962,GF72)+COUNTIF([1]DrawDay3!AW$4:AW$2311,GE72)+COUNTIF([1]DrawDay3!AW$4:AW$2311,GF72)+COUNTIF([1]WarCanoe!AE$5:AE$1500,GD72),"")</f>
        <v/>
      </c>
      <c r="GS72" s="76">
        <f>IF(ISNUMBER(GR72),IF(GR72&gt;8,MAX(GS$10:GS71)+1,0),0)</f>
        <v>0</v>
      </c>
      <c r="GT72" s="78" t="str">
        <f t="shared" si="35"/>
        <v>**</v>
      </c>
      <c r="GU72" s="78"/>
      <c r="GV72" s="78" t="str">
        <f>IF(GK72="","",MATCH(GK72,GK$1:GK71,0))</f>
        <v/>
      </c>
      <c r="GW72" s="78" t="str">
        <f t="shared" si="36"/>
        <v/>
      </c>
      <c r="GX72" s="78" t="str">
        <f>IF(ISNUMBER(GW72),P72,"")</f>
        <v/>
      </c>
      <c r="GY72" s="74" t="str">
        <f>IF(ISNUMBER(GW72),INDEX(P$1:P$167,GW72),"")</f>
        <v/>
      </c>
      <c r="GZ72" s="79" t="str">
        <f>IF(ISNUMBER(GW72),MAX(GZ$11:GZ71)+1,"")</f>
        <v/>
      </c>
      <c r="HA72" s="80">
        <f>IF(ISTEXT(P72),IF(FIND(" ",P72&amp;HA$10)=(LEN(P72)+1),ROW(),0),0)</f>
        <v>0</v>
      </c>
      <c r="HB72" s="81">
        <f>IF(IF(LEN(TRIM(P72))=0,0,LEN(TRIM(P72))-LEN(SUBSTITUTE(P72," ",""))+1)&gt;2,ROW(),0)</f>
        <v>0</v>
      </c>
      <c r="HC72" s="81" t="str">
        <f>IF(LEN(R72)&gt;0,VLOOKUP(R72,HC$172:HD$179,2,FALSE),"")</f>
        <v/>
      </c>
      <c r="HD72" s="81" t="str">
        <f>IF(LEN(P72)&gt;0,IF(ISNA(HC72),ROW(),""),"")</f>
        <v/>
      </c>
      <c r="HE72" s="82" t="str">
        <f>IF(LEN(P72)&gt;0,IF(LEN(S72)&gt;0,VLOOKUP(P72,[1]PadTracInfo!G$2:H$999,2,FALSE),""),"")</f>
        <v/>
      </c>
      <c r="HF72" s="82"/>
      <c r="HG72" s="82" t="str">
        <f>IF(HF72="ok","ok",IF(LEN(S72)&gt;0,IF(S72=HE72,"ok","mismatch"),""))</f>
        <v/>
      </c>
      <c r="HH72" s="82" t="str">
        <f>IF(LEN(P72)&gt;0,IF(LEN(HG72)&gt;0,HG72,IF(LEN(S72)=0,VLOOKUP(P72,[1]PadTracInfo!G$2:H$999,2,FALSE),"")),"")</f>
        <v/>
      </c>
      <c r="HI72" s="83" t="str">
        <f>IF(LEN(P72)&gt;0,IF(ISNA(HH72),"Not Registered",IF(HH72="ok","ok",IF(HH72="mismatch","Registration number does not match",IF(ISNUMBER(HH72),"ok","Logic ERROR")))),"")</f>
        <v/>
      </c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</row>
    <row r="73" spans="1:229" s="92" customFormat="1" x14ac:dyDescent="0.2">
      <c r="A73" s="54" t="str">
        <f>IF(ISTEXT(P73),COUNTIF([1]DrawDay1!AX$4:AX$3049,GE73)+COUNTIF([1]DrawDay1!AX$4:AX$3049,GF73)+COUNTIF([1]DrawDay2!AX$4:AX$2962,GE73)+COUNTIF([1]DrawDay2!AX$4:AX$2962,GF73)+COUNTIF([1]DrawDay3!AX$4:AX$2311,GE73)+COUNTIF([1]DrawDay3!AX$4:AX$2311,GF73)+COUNTIF([1]WarCanoe!AF$4:AF3384,GE73),"")</f>
        <v/>
      </c>
      <c r="B73" s="54" t="str">
        <f>IF(ISTEXT(P73),COUNTIF([1]DrawDay1!AV$4:AV$3049,GE73)+COUNTIF([1]DrawDay2!AV$4:AV$2962,GE73)+COUNTIF([1]DrawDay3!AV$4:AV$2311,GE73)+COUNTIF([1]WarCanoe!AG$4:AG3384,GE73),"")</f>
        <v/>
      </c>
      <c r="C73" s="55">
        <f t="shared" si="25"/>
        <v>0</v>
      </c>
      <c r="D73" s="54">
        <f>COUNTIFS($U$7:$GC$7,D$10,$U73:$GC73,"&gt;a")+COUNTIFS($U$7:$GC$7,D$10,$U73:$GC73,"&gt;0")</f>
        <v>0</v>
      </c>
      <c r="E73" s="54">
        <f>COUNTIFS($U$7:$GC$7,E$10,$U73:$GC73,"&gt;a")+COUNTIFS($U$7:$GC$7,E$10,$U73:$GC73,"&gt;0")</f>
        <v>0</v>
      </c>
      <c r="F73" s="54">
        <f>COUNTIFS($U$7:$GC$7,F$10,$U73:$GC73,"&gt;a")+COUNTIFS($U$7:$GC$7,F$10,$U73:$GC73,"&gt;0")</f>
        <v>0</v>
      </c>
      <c r="G73" s="54">
        <f>COUNTIFS($U$7:$GC$7,G$10,$U73:$GC73,"&gt;a")+COUNTIFS($U$7:$GC$7,G$10,$U73:$GC73,"&gt;0")</f>
        <v>0</v>
      </c>
      <c r="H73" s="54">
        <f>COUNTIFS($U$7:$GC$7,H$10,$U73:$GC73,"&gt;a")+COUNTIFS($U$7:$GC$7,H$10,$U73:$GC73,"&gt;0")</f>
        <v>0</v>
      </c>
      <c r="I73" s="54">
        <f>COUNTIFS($U$7:$GC$7,I$10,$U73:$GC73,"&gt;a")+COUNTIFS($U$7:$GC$7,I$10,$U73:$GC73,"&gt;0")</f>
        <v>0</v>
      </c>
      <c r="J73" s="54">
        <f>COUNTIFS($U$7:$GC$7,J$10,$U73:$GC73,"&gt;a")+COUNTIFS($U$7:$GC$7,J$10,$U73:$GC73,"&gt;0")</f>
        <v>0</v>
      </c>
      <c r="K73" s="54">
        <f>COUNTIFS($U$7:$GC$7,K$10,$U73:$GC73,"&gt;a")+COUNTIFS($U$7:$GC$7,K$10,$U73:$GC73,"&gt;0")</f>
        <v>0</v>
      </c>
      <c r="L73" s="54">
        <f>COUNTIFS($U$7:$GC$7,L$10,$U73:$GC73,"&gt;a")+COUNTIFS($U$7:$GC$7,L$10,$U73:$GC73,"&gt;0")</f>
        <v>0</v>
      </c>
      <c r="M73" s="54">
        <f>COUNTIFS($U$7:$GC$7,M$10,$U73:$GC73,"&gt;a")+COUNTIFS($U$7:$GC$7,M$10,$U73:$GC73,"&gt;0")</f>
        <v>0</v>
      </c>
      <c r="N73" s="54">
        <f>COUNTIFS($U$8:$GC$8,"=K",U73:GC73,"&gt;a")+COUNTIFS($U$8:$GC$8,"=K",U73:GC73,"&gt;0")</f>
        <v>0</v>
      </c>
      <c r="O73" s="54">
        <f>COUNTIFS($U$8:$GC$8,"=C",U73:GC73,"&gt;a")+COUNTIFS($U$8:$GC$8,"=C",U73:GC73,"&gt;0")</f>
        <v>0</v>
      </c>
      <c r="P73" s="116"/>
      <c r="Q73" s="57"/>
      <c r="R73" s="57"/>
      <c r="S73" s="90"/>
      <c r="T73" s="59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5"/>
      <c r="AL73" s="65"/>
      <c r="AM73" s="65"/>
      <c r="AN73" s="65"/>
      <c r="AO73" s="95"/>
      <c r="AP73" s="95"/>
      <c r="AQ73" s="95"/>
      <c r="AR73" s="95"/>
      <c r="AS73" s="67"/>
      <c r="AT73" s="68"/>
      <c r="AU73" s="69"/>
      <c r="AV73" s="69"/>
      <c r="AW73" s="69"/>
      <c r="AX73" s="70"/>
      <c r="AY73" s="68"/>
      <c r="AZ73" s="69"/>
      <c r="BA73" s="69"/>
      <c r="BB73" s="69"/>
      <c r="BC73" s="67"/>
      <c r="BD73" s="68"/>
      <c r="BE73" s="69"/>
      <c r="BF73" s="69"/>
      <c r="BG73" s="69"/>
      <c r="BH73" s="70"/>
      <c r="BI73" s="68"/>
      <c r="BJ73" s="69"/>
      <c r="BK73" s="69"/>
      <c r="BL73" s="69"/>
      <c r="BM73" s="70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111"/>
      <c r="DL73" s="65"/>
      <c r="DM73" s="65"/>
      <c r="DN73" s="65"/>
      <c r="DO73" s="65"/>
      <c r="DP73" s="65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65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73" t="str">
        <f t="shared" si="26"/>
        <v/>
      </c>
      <c r="GE73" s="74" t="str">
        <f t="shared" si="27"/>
        <v>**</v>
      </c>
      <c r="GF73" s="74" t="str">
        <f t="shared" si="28"/>
        <v/>
      </c>
      <c r="GG73" s="74" t="str">
        <f t="shared" si="29"/>
        <v/>
      </c>
      <c r="GH73" s="75" t="str">
        <f t="shared" si="30"/>
        <v/>
      </c>
      <c r="GI73" s="74" t="str">
        <f t="shared" si="31"/>
        <v/>
      </c>
      <c r="GJ73" s="75" t="str">
        <f t="shared" si="32"/>
        <v/>
      </c>
      <c r="GK73" s="75" t="str">
        <f t="shared" si="33"/>
        <v/>
      </c>
      <c r="GL73" s="75" t="str">
        <f t="shared" si="34"/>
        <v/>
      </c>
      <c r="GM73" s="13">
        <f>ROW()</f>
        <v>73</v>
      </c>
      <c r="GN73" s="13" t="str">
        <f>IF(LEN(GL73)&gt;0,MAX(GN$11:GN72)+1,"")</f>
        <v/>
      </c>
      <c r="GO73" s="6" t="str">
        <f>IF(N73&gt;0,IF(O73=0,"K","Both"),IF(O73&gt;0,"C",""))</f>
        <v/>
      </c>
      <c r="GP73" s="75" t="str">
        <f>IF(ISTEXT(P73),A73,"")</f>
        <v/>
      </c>
      <c r="GQ73" s="76">
        <f>IF(ISNUMBER(GP73),IF(GP73&gt;8,MAX(GQ$10:GQ72)+1,0),0)</f>
        <v>0</v>
      </c>
      <c r="GR73" s="77" t="str">
        <f>IF(TRIM(P73)&gt;"a",COUNTIF([1]DrawDay1!AW$4:AW$3049,GE73)+COUNTIF([1]DrawDay1!AW$4:AW$3049,GF73)+COUNTIF([1]DrawDay2!AW$4:AW$2962,GE73)+COUNTIF([1]DrawDay2!AW$4:AW$2962,GF73)+COUNTIF([1]DrawDay3!AW$4:AW$2311,GE73)+COUNTIF([1]DrawDay3!AW$4:AW$2311,GF73)+COUNTIF([1]WarCanoe!AE$5:AE$1500,GD73),"")</f>
        <v/>
      </c>
      <c r="GS73" s="76">
        <f>IF(ISNUMBER(GR73),IF(GR73&gt;8,MAX(GS$10:GS72)+1,0),0)</f>
        <v>0</v>
      </c>
      <c r="GT73" s="78" t="str">
        <f t="shared" si="35"/>
        <v>**</v>
      </c>
      <c r="GU73" s="78"/>
      <c r="GV73" s="78" t="str">
        <f>IF(GK73="","",MATCH(GK73,GK$1:GK72,0))</f>
        <v/>
      </c>
      <c r="GW73" s="78" t="str">
        <f t="shared" si="36"/>
        <v/>
      </c>
      <c r="GX73" s="78" t="str">
        <f>IF(ISNUMBER(GW73),P73,"")</f>
        <v/>
      </c>
      <c r="GY73" s="74" t="str">
        <f>IF(ISNUMBER(GW73),INDEX(P$1:P$167,GW73),"")</f>
        <v/>
      </c>
      <c r="GZ73" s="79" t="str">
        <f>IF(ISNUMBER(GW73),MAX(GZ$11:GZ72)+1,"")</f>
        <v/>
      </c>
      <c r="HA73" s="80">
        <f>IF(ISTEXT(P73),IF(FIND(" ",P73&amp;HA$10)=(LEN(P73)+1),ROW(),0),0)</f>
        <v>0</v>
      </c>
      <c r="HB73" s="81">
        <f>IF(IF(LEN(TRIM(P73))=0,0,LEN(TRIM(P73))-LEN(SUBSTITUTE(P73," ",""))+1)&gt;2,ROW(),0)</f>
        <v>0</v>
      </c>
      <c r="HC73" s="81" t="str">
        <f>IF(LEN(R73)&gt;0,VLOOKUP(R73,HC$172:HD$179,2,FALSE),"")</f>
        <v/>
      </c>
      <c r="HD73" s="81" t="str">
        <f>IF(LEN(P73)&gt;0,IF(ISNA(HC73),ROW(),""),"")</f>
        <v/>
      </c>
      <c r="HE73" s="82" t="str">
        <f>IF(LEN(P73)&gt;0,IF(LEN(S73)&gt;0,VLOOKUP(P73,[1]PadTracInfo!G$2:H$999,2,FALSE),""),"")</f>
        <v/>
      </c>
      <c r="HF73" s="82"/>
      <c r="HG73" s="82" t="str">
        <f>IF(HF73="ok","ok",IF(LEN(S73)&gt;0,IF(S73=HE73,"ok","mismatch"),""))</f>
        <v/>
      </c>
      <c r="HH73" s="82" t="str">
        <f>IF(LEN(P73)&gt;0,IF(LEN(HG73)&gt;0,HG73,IF(LEN(S73)=0,VLOOKUP(P73,[1]PadTracInfo!G$2:H$999,2,FALSE),"")),"")</f>
        <v/>
      </c>
      <c r="HI73" s="83" t="str">
        <f>IF(LEN(P73)&gt;0,IF(ISNA(HH73),"Not Registered",IF(HH73="ok","ok",IF(HH73="mismatch","Registration number does not match",IF(ISNUMBER(HH73),"ok","Logic ERROR")))),"")</f>
        <v/>
      </c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</row>
    <row r="74" spans="1:229" s="92" customFormat="1" x14ac:dyDescent="0.2">
      <c r="A74" s="54" t="str">
        <f>IF(ISTEXT(P74),COUNTIF([1]DrawDay1!AX$4:AX$3049,GE74)+COUNTIF([1]DrawDay1!AX$4:AX$3049,GF74)+COUNTIF([1]DrawDay2!AX$4:AX$2962,GE74)+COUNTIF([1]DrawDay2!AX$4:AX$2962,GF74)+COUNTIF([1]DrawDay3!AX$4:AX$2311,GE74)+COUNTIF([1]DrawDay3!AX$4:AX$2311,GF74)+COUNTIF([1]WarCanoe!AF$4:AF3385,GE74),"")</f>
        <v/>
      </c>
      <c r="B74" s="54" t="str">
        <f>IF(ISTEXT(P74),COUNTIF([1]DrawDay1!AV$4:AV$3049,GE74)+COUNTIF([1]DrawDay2!AV$4:AV$2962,GE74)+COUNTIF([1]DrawDay3!AV$4:AV$2311,GE74)+COUNTIF([1]WarCanoe!AG$4:AG3385,GE74),"")</f>
        <v/>
      </c>
      <c r="C74" s="55">
        <f t="shared" si="25"/>
        <v>0</v>
      </c>
      <c r="D74" s="54">
        <f>COUNTIFS($U$7:$GC$7,D$10,$U74:$GC74,"&gt;a")+COUNTIFS($U$7:$GC$7,D$10,$U74:$GC74,"&gt;0")</f>
        <v>0</v>
      </c>
      <c r="E74" s="54">
        <f>COUNTIFS($U$7:$GC$7,E$10,$U74:$GC74,"&gt;a")+COUNTIFS($U$7:$GC$7,E$10,$U74:$GC74,"&gt;0")</f>
        <v>0</v>
      </c>
      <c r="F74" s="54">
        <f>COUNTIFS($U$7:$GC$7,F$10,$U74:$GC74,"&gt;a")+COUNTIFS($U$7:$GC$7,F$10,$U74:$GC74,"&gt;0")</f>
        <v>0</v>
      </c>
      <c r="G74" s="54">
        <f>COUNTIFS($U$7:$GC$7,G$10,$U74:$GC74,"&gt;a")+COUNTIFS($U$7:$GC$7,G$10,$U74:$GC74,"&gt;0")</f>
        <v>0</v>
      </c>
      <c r="H74" s="54">
        <f>COUNTIFS($U$7:$GC$7,H$10,$U74:$GC74,"&gt;a")+COUNTIFS($U$7:$GC$7,H$10,$U74:$GC74,"&gt;0")</f>
        <v>0</v>
      </c>
      <c r="I74" s="54">
        <f>COUNTIFS($U$7:$GC$7,I$10,$U74:$GC74,"&gt;a")+COUNTIFS($U$7:$GC$7,I$10,$U74:$GC74,"&gt;0")</f>
        <v>0</v>
      </c>
      <c r="J74" s="54">
        <f>COUNTIFS($U$7:$GC$7,J$10,$U74:$GC74,"&gt;a")+COUNTIFS($U$7:$GC$7,J$10,$U74:$GC74,"&gt;0")</f>
        <v>0</v>
      </c>
      <c r="K74" s="54">
        <f>COUNTIFS($U$7:$GC$7,K$10,$U74:$GC74,"&gt;a")+COUNTIFS($U$7:$GC$7,K$10,$U74:$GC74,"&gt;0")</f>
        <v>0</v>
      </c>
      <c r="L74" s="54">
        <f>COUNTIFS($U$7:$GC$7,L$10,$U74:$GC74,"&gt;a")+COUNTIFS($U$7:$GC$7,L$10,$U74:$GC74,"&gt;0")</f>
        <v>0</v>
      </c>
      <c r="M74" s="54">
        <f>COUNTIFS($U$7:$GC$7,M$10,$U74:$GC74,"&gt;a")+COUNTIFS($U$7:$GC$7,M$10,$U74:$GC74,"&gt;0")</f>
        <v>0</v>
      </c>
      <c r="N74" s="54">
        <f>COUNTIFS($U$8:$GC$8,"=K",U74:GC74,"&gt;a")+COUNTIFS($U$8:$GC$8,"=K",U74:GC74,"&gt;0")</f>
        <v>0</v>
      </c>
      <c r="O74" s="54">
        <f>COUNTIFS($U$8:$GC$8,"=C",U74:GC74,"&gt;a")+COUNTIFS($U$8:$GC$8,"=C",U74:GC74,"&gt;0")</f>
        <v>0</v>
      </c>
      <c r="P74" s="118"/>
      <c r="Q74" s="57"/>
      <c r="R74" s="57"/>
      <c r="S74" s="90"/>
      <c r="T74" s="59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5"/>
      <c r="AL74" s="65"/>
      <c r="AM74" s="65"/>
      <c r="AN74" s="65"/>
      <c r="AO74" s="65"/>
      <c r="AP74" s="66"/>
      <c r="AQ74" s="66"/>
      <c r="AR74" s="66"/>
      <c r="AS74" s="67"/>
      <c r="AT74" s="68"/>
      <c r="AU74" s="69"/>
      <c r="AV74" s="69"/>
      <c r="AW74" s="69"/>
      <c r="AX74" s="70"/>
      <c r="AY74" s="68"/>
      <c r="AZ74" s="69"/>
      <c r="BA74" s="69"/>
      <c r="BB74" s="69"/>
      <c r="BC74" s="67"/>
      <c r="BD74" s="68"/>
      <c r="BE74" s="69"/>
      <c r="BF74" s="69"/>
      <c r="BG74" s="69"/>
      <c r="BH74" s="70"/>
      <c r="BI74" s="68"/>
      <c r="BJ74" s="69"/>
      <c r="BK74" s="69"/>
      <c r="BL74" s="69"/>
      <c r="BM74" s="70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111"/>
      <c r="DL74" s="65"/>
      <c r="DM74" s="65"/>
      <c r="DN74" s="65"/>
      <c r="DO74" s="65"/>
      <c r="DP74" s="65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65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73" t="str">
        <f t="shared" si="26"/>
        <v/>
      </c>
      <c r="GE74" s="74" t="str">
        <f t="shared" si="27"/>
        <v>**</v>
      </c>
      <c r="GF74" s="74" t="str">
        <f t="shared" si="28"/>
        <v/>
      </c>
      <c r="GG74" s="74" t="str">
        <f t="shared" si="29"/>
        <v/>
      </c>
      <c r="GH74" s="75" t="str">
        <f t="shared" si="30"/>
        <v/>
      </c>
      <c r="GI74" s="74" t="str">
        <f t="shared" si="31"/>
        <v/>
      </c>
      <c r="GJ74" s="75" t="str">
        <f t="shared" si="32"/>
        <v/>
      </c>
      <c r="GK74" s="75" t="str">
        <f t="shared" si="33"/>
        <v/>
      </c>
      <c r="GL74" s="75" t="str">
        <f t="shared" si="34"/>
        <v/>
      </c>
      <c r="GM74" s="13">
        <f>ROW()</f>
        <v>74</v>
      </c>
      <c r="GN74" s="13" t="str">
        <f>IF(LEN(GL74)&gt;0,MAX(GN$11:GN73)+1,"")</f>
        <v/>
      </c>
      <c r="GO74" s="6" t="str">
        <f>IF(N74&gt;0,IF(O74=0,"K","Both"),IF(O74&gt;0,"C",""))</f>
        <v/>
      </c>
      <c r="GP74" s="75" t="str">
        <f>IF(ISTEXT(P74),A74,"")</f>
        <v/>
      </c>
      <c r="GQ74" s="76">
        <f>IF(ISNUMBER(GP74),IF(GP74&gt;8,MAX(GQ$10:GQ73)+1,0),0)</f>
        <v>0</v>
      </c>
      <c r="GR74" s="77" t="str">
        <f>IF(TRIM(P74)&gt;"a",COUNTIF([1]DrawDay1!AW$4:AW$3049,GE74)+COUNTIF([1]DrawDay1!AW$4:AW$3049,GF74)+COUNTIF([1]DrawDay2!AW$4:AW$2962,GE74)+COUNTIF([1]DrawDay2!AW$4:AW$2962,GF74)+COUNTIF([1]DrawDay3!AW$4:AW$2311,GE74)+COUNTIF([1]DrawDay3!AW$4:AW$2311,GF74)+COUNTIF([1]WarCanoe!AE$5:AE$1500,GD74),"")</f>
        <v/>
      </c>
      <c r="GS74" s="76">
        <f>IF(ISNUMBER(GR74),IF(GR74&gt;8,MAX(GS$10:GS73)+1,0),0)</f>
        <v>0</v>
      </c>
      <c r="GT74" s="78" t="str">
        <f t="shared" si="35"/>
        <v>**</v>
      </c>
      <c r="GU74" s="78"/>
      <c r="GV74" s="78" t="str">
        <f>IF(GK74="","",MATCH(GK74,GK$1:GK73,0))</f>
        <v/>
      </c>
      <c r="GW74" s="78" t="str">
        <f t="shared" si="36"/>
        <v/>
      </c>
      <c r="GX74" s="78" t="str">
        <f>IF(ISNUMBER(GW74),P74,"")</f>
        <v/>
      </c>
      <c r="GY74" s="74" t="str">
        <f>IF(ISNUMBER(GW74),INDEX(P$1:P$167,GW74),"")</f>
        <v/>
      </c>
      <c r="GZ74" s="79" t="str">
        <f>IF(ISNUMBER(GW74),MAX(GZ$11:GZ73)+1,"")</f>
        <v/>
      </c>
      <c r="HA74" s="80">
        <f>IF(ISTEXT(P74),IF(FIND(" ",P74&amp;HA$10)=(LEN(P74)+1),ROW(),0),0)</f>
        <v>0</v>
      </c>
      <c r="HB74" s="81">
        <f>IF(IF(LEN(TRIM(P74))=0,0,LEN(TRIM(P74))-LEN(SUBSTITUTE(P74," ",""))+1)&gt;2,ROW(),0)</f>
        <v>0</v>
      </c>
      <c r="HC74" s="81" t="str">
        <f>IF(LEN(R74)&gt;0,VLOOKUP(R74,HC$172:HD$179,2,FALSE),"")</f>
        <v/>
      </c>
      <c r="HD74" s="81" t="str">
        <f>IF(LEN(P74)&gt;0,IF(ISNA(HC74),ROW(),""),"")</f>
        <v/>
      </c>
      <c r="HE74" s="82" t="str">
        <f>IF(LEN(P74)&gt;0,IF(LEN(S74)&gt;0,VLOOKUP(P74,[1]PadTracInfo!G$2:H$999,2,FALSE),""),"")</f>
        <v/>
      </c>
      <c r="HF74" s="82"/>
      <c r="HG74" s="82" t="str">
        <f>IF(HF74="ok","ok",IF(LEN(S74)&gt;0,IF(S74=HE74,"ok","mismatch"),""))</f>
        <v/>
      </c>
      <c r="HH74" s="82" t="str">
        <f>IF(LEN(P74)&gt;0,IF(LEN(HG74)&gt;0,HG74,IF(LEN(S74)=0,VLOOKUP(P74,[1]PadTracInfo!G$2:H$999,2,FALSE),"")),"")</f>
        <v/>
      </c>
      <c r="HI74" s="83" t="str">
        <f>IF(LEN(P74)&gt;0,IF(ISNA(HH74),"Not Registered",IF(HH74="ok","ok",IF(HH74="mismatch","Registration number does not match",IF(ISNUMBER(HH74),"ok","Logic ERROR")))),"")</f>
        <v/>
      </c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</row>
    <row r="75" spans="1:229" s="92" customFormat="1" x14ac:dyDescent="0.2">
      <c r="A75" s="54" t="str">
        <f>IF(ISTEXT(P75),COUNTIF([1]DrawDay1!AX$4:AX$3049,GE75)+COUNTIF([1]DrawDay1!AX$4:AX$3049,GF75)+COUNTIF([1]DrawDay2!AX$4:AX$2962,GE75)+COUNTIF([1]DrawDay2!AX$4:AX$2962,GF75)+COUNTIF([1]DrawDay3!AX$4:AX$2311,GE75)+COUNTIF([1]DrawDay3!AX$4:AX$2311,GF75)+COUNTIF([1]WarCanoe!AF$4:AF3386,GE75),"")</f>
        <v/>
      </c>
      <c r="B75" s="54" t="str">
        <f>IF(ISTEXT(P75),COUNTIF([1]DrawDay1!AV$4:AV$3049,GE75)+COUNTIF([1]DrawDay2!AV$4:AV$2962,GE75)+COUNTIF([1]DrawDay3!AV$4:AV$2311,GE75)+COUNTIF([1]WarCanoe!AG$4:AG3386,GE75),"")</f>
        <v/>
      </c>
      <c r="C75" s="55">
        <f t="shared" si="25"/>
        <v>0</v>
      </c>
      <c r="D75" s="54">
        <f>COUNTIFS($U$7:$GC$7,D$10,$U75:$GC75,"&gt;a")+COUNTIFS($U$7:$GC$7,D$10,$U75:$GC75,"&gt;0")</f>
        <v>0</v>
      </c>
      <c r="E75" s="54">
        <f>COUNTIFS($U$7:$GC$7,E$10,$U75:$GC75,"&gt;a")+COUNTIFS($U$7:$GC$7,E$10,$U75:$GC75,"&gt;0")</f>
        <v>0</v>
      </c>
      <c r="F75" s="54">
        <f>COUNTIFS($U$7:$GC$7,F$10,$U75:$GC75,"&gt;a")+COUNTIFS($U$7:$GC$7,F$10,$U75:$GC75,"&gt;0")</f>
        <v>0</v>
      </c>
      <c r="G75" s="54">
        <f>COUNTIFS($U$7:$GC$7,G$10,$U75:$GC75,"&gt;a")+COUNTIFS($U$7:$GC$7,G$10,$U75:$GC75,"&gt;0")</f>
        <v>0</v>
      </c>
      <c r="H75" s="54">
        <f>COUNTIFS($U$7:$GC$7,H$10,$U75:$GC75,"&gt;a")+COUNTIFS($U$7:$GC$7,H$10,$U75:$GC75,"&gt;0")</f>
        <v>0</v>
      </c>
      <c r="I75" s="54">
        <f>COUNTIFS($U$7:$GC$7,I$10,$U75:$GC75,"&gt;a")+COUNTIFS($U$7:$GC$7,I$10,$U75:$GC75,"&gt;0")</f>
        <v>0</v>
      </c>
      <c r="J75" s="54">
        <f>COUNTIFS($U$7:$GC$7,J$10,$U75:$GC75,"&gt;a")+COUNTIFS($U$7:$GC$7,J$10,$U75:$GC75,"&gt;0")</f>
        <v>0</v>
      </c>
      <c r="K75" s="54">
        <f>COUNTIFS($U$7:$GC$7,K$10,$U75:$GC75,"&gt;a")+COUNTIFS($U$7:$GC$7,K$10,$U75:$GC75,"&gt;0")</f>
        <v>0</v>
      </c>
      <c r="L75" s="54">
        <f>COUNTIFS($U$7:$GC$7,L$10,$U75:$GC75,"&gt;a")+COUNTIFS($U$7:$GC$7,L$10,$U75:$GC75,"&gt;0")</f>
        <v>0</v>
      </c>
      <c r="M75" s="54">
        <f>COUNTIFS($U$7:$GC$7,M$10,$U75:$GC75,"&gt;a")+COUNTIFS($U$7:$GC$7,M$10,$U75:$GC75,"&gt;0")</f>
        <v>0</v>
      </c>
      <c r="N75" s="54">
        <f>COUNTIFS($U$8:$GC$8,"=K",U75:GC75,"&gt;a")+COUNTIFS($U$8:$GC$8,"=K",U75:GC75,"&gt;0")</f>
        <v>0</v>
      </c>
      <c r="O75" s="54">
        <f>COUNTIFS($U$8:$GC$8,"=C",U75:GC75,"&gt;a")+COUNTIFS($U$8:$GC$8,"=C",U75:GC75,"&gt;0")</f>
        <v>0</v>
      </c>
      <c r="P75" s="118"/>
      <c r="Q75" s="57"/>
      <c r="R75" s="57"/>
      <c r="S75" s="90"/>
      <c r="T75" s="59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5"/>
      <c r="AL75" s="65"/>
      <c r="AM75" s="65"/>
      <c r="AN75" s="65"/>
      <c r="AO75" s="65"/>
      <c r="AP75" s="66"/>
      <c r="AQ75" s="66"/>
      <c r="AR75" s="66"/>
      <c r="AS75" s="67"/>
      <c r="AT75" s="68"/>
      <c r="AU75" s="69"/>
      <c r="AV75" s="69"/>
      <c r="AW75" s="69"/>
      <c r="AX75" s="70"/>
      <c r="AY75" s="68"/>
      <c r="AZ75" s="69"/>
      <c r="BA75" s="69"/>
      <c r="BB75" s="69"/>
      <c r="BC75" s="67"/>
      <c r="BD75" s="68"/>
      <c r="BE75" s="69"/>
      <c r="BF75" s="69"/>
      <c r="BG75" s="69"/>
      <c r="BH75" s="70"/>
      <c r="BI75" s="68"/>
      <c r="BJ75" s="69"/>
      <c r="BK75" s="69"/>
      <c r="BL75" s="69"/>
      <c r="BM75" s="70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111"/>
      <c r="DL75" s="65"/>
      <c r="DM75" s="65"/>
      <c r="DN75" s="65"/>
      <c r="DO75" s="65"/>
      <c r="DP75" s="65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65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3" t="str">
        <f t="shared" si="26"/>
        <v/>
      </c>
      <c r="GE75" s="74" t="str">
        <f t="shared" si="27"/>
        <v>**</v>
      </c>
      <c r="GF75" s="74" t="str">
        <f t="shared" si="28"/>
        <v/>
      </c>
      <c r="GG75" s="74" t="str">
        <f t="shared" si="29"/>
        <v/>
      </c>
      <c r="GH75" s="75" t="str">
        <f t="shared" si="30"/>
        <v/>
      </c>
      <c r="GI75" s="74" t="str">
        <f t="shared" si="31"/>
        <v/>
      </c>
      <c r="GJ75" s="75" t="str">
        <f t="shared" si="32"/>
        <v/>
      </c>
      <c r="GK75" s="75" t="str">
        <f t="shared" si="33"/>
        <v/>
      </c>
      <c r="GL75" s="75" t="str">
        <f t="shared" si="34"/>
        <v/>
      </c>
      <c r="GM75" s="13">
        <f>ROW()</f>
        <v>75</v>
      </c>
      <c r="GN75" s="13" t="str">
        <f>IF(LEN(GL75)&gt;0,MAX(GN$11:GN74)+1,"")</f>
        <v/>
      </c>
      <c r="GO75" s="6" t="str">
        <f>IF(N75&gt;0,IF(O75=0,"K","Both"),IF(O75&gt;0,"C",""))</f>
        <v/>
      </c>
      <c r="GP75" s="75" t="str">
        <f>IF(ISTEXT(P75),A75,"")</f>
        <v/>
      </c>
      <c r="GQ75" s="76">
        <f>IF(ISNUMBER(GP75),IF(GP75&gt;8,MAX(GQ$10:GQ74)+1,0),0)</f>
        <v>0</v>
      </c>
      <c r="GR75" s="77" t="str">
        <f>IF(TRIM(P75)&gt;"a",COUNTIF([1]DrawDay1!AW$4:AW$3049,GE75)+COUNTIF([1]DrawDay1!AW$4:AW$3049,GF75)+COUNTIF([1]DrawDay2!AW$4:AW$2962,GE75)+COUNTIF([1]DrawDay2!AW$4:AW$2962,GF75)+COUNTIF([1]DrawDay3!AW$4:AW$2311,GE75)+COUNTIF([1]DrawDay3!AW$4:AW$2311,GF75)+COUNTIF([1]WarCanoe!AE$5:AE$1500,GD75),"")</f>
        <v/>
      </c>
      <c r="GS75" s="76">
        <f>IF(ISNUMBER(GR75),IF(GR75&gt;8,MAX(GS$10:GS74)+1,0),0)</f>
        <v>0</v>
      </c>
      <c r="GT75" s="78" t="str">
        <f t="shared" si="35"/>
        <v>**</v>
      </c>
      <c r="GU75" s="78"/>
      <c r="GV75" s="78" t="str">
        <f>IF(GK75="","",MATCH(GK75,GK$1:GK74,0))</f>
        <v/>
      </c>
      <c r="GW75" s="78" t="str">
        <f t="shared" si="36"/>
        <v/>
      </c>
      <c r="GX75" s="78" t="str">
        <f>IF(ISNUMBER(GW75),P75,"")</f>
        <v/>
      </c>
      <c r="GY75" s="74" t="str">
        <f>IF(ISNUMBER(GW75),INDEX(P$1:P$167,GW75),"")</f>
        <v/>
      </c>
      <c r="GZ75" s="79" t="str">
        <f>IF(ISNUMBER(GW75),MAX(GZ$11:GZ74)+1,"")</f>
        <v/>
      </c>
      <c r="HA75" s="80">
        <f>IF(ISTEXT(P75),IF(FIND(" ",P75&amp;HA$10)=(LEN(P75)+1),ROW(),0),0)</f>
        <v>0</v>
      </c>
      <c r="HB75" s="81">
        <f>IF(IF(LEN(TRIM(P75))=0,0,LEN(TRIM(P75))-LEN(SUBSTITUTE(P75," ",""))+1)&gt;2,ROW(),0)</f>
        <v>0</v>
      </c>
      <c r="HC75" s="81" t="str">
        <f>IF(LEN(R75)&gt;0,VLOOKUP(R75,HC$172:HD$179,2,FALSE),"")</f>
        <v/>
      </c>
      <c r="HD75" s="81" t="str">
        <f>IF(LEN(P75)&gt;0,IF(ISNA(HC75),ROW(),""),"")</f>
        <v/>
      </c>
      <c r="HE75" s="82" t="str">
        <f>IF(LEN(P75)&gt;0,IF(LEN(S75)&gt;0,VLOOKUP(P75,[1]PadTracInfo!G$2:H$999,2,FALSE),""),"")</f>
        <v/>
      </c>
      <c r="HF75" s="82"/>
      <c r="HG75" s="82" t="str">
        <f>IF(HF75="ok","ok",IF(LEN(S75)&gt;0,IF(S75=HE75,"ok","mismatch"),""))</f>
        <v/>
      </c>
      <c r="HH75" s="82" t="str">
        <f>IF(LEN(P75)&gt;0,IF(LEN(HG75)&gt;0,HG75,IF(LEN(S75)=0,VLOOKUP(P75,[1]PadTracInfo!G$2:H$999,2,FALSE),"")),"")</f>
        <v/>
      </c>
      <c r="HI75" s="83" t="str">
        <f>IF(LEN(P75)&gt;0,IF(ISNA(HH75),"Not Registered",IF(HH75="ok","ok",IF(HH75="mismatch","Registration number does not match",IF(ISNUMBER(HH75),"ok","Logic ERROR")))),"")</f>
        <v/>
      </c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</row>
    <row r="76" spans="1:229" s="92" customFormat="1" x14ac:dyDescent="0.2">
      <c r="A76" s="54" t="str">
        <f>IF(ISTEXT(P76),COUNTIF([1]DrawDay1!AX$4:AX$3049,GE76)+COUNTIF([1]DrawDay1!AX$4:AX$3049,GF76)+COUNTIF([1]DrawDay2!AX$4:AX$2962,GE76)+COUNTIF([1]DrawDay2!AX$4:AX$2962,GF76)+COUNTIF([1]DrawDay3!AX$4:AX$2311,GE76)+COUNTIF([1]DrawDay3!AX$4:AX$2311,GF76)+COUNTIF([1]WarCanoe!AF$4:AF3387,GE76),"")</f>
        <v/>
      </c>
      <c r="B76" s="54" t="str">
        <f>IF(ISTEXT(P76),COUNTIF([1]DrawDay1!AV$4:AV$3049,GE76)+COUNTIF([1]DrawDay2!AV$4:AV$2962,GE76)+COUNTIF([1]DrawDay3!AV$4:AV$2311,GE76)+COUNTIF([1]WarCanoe!AG$4:AG3387,GE76),"")</f>
        <v/>
      </c>
      <c r="C76" s="55">
        <f t="shared" ref="C76:C139" si="37">N76+O76</f>
        <v>0</v>
      </c>
      <c r="D76" s="54">
        <f>COUNTIFS($U$7:$GC$7,D$10,$U76:$GC76,"&gt;a")+COUNTIFS($U$7:$GC$7,D$10,$U76:$GC76,"&gt;0")</f>
        <v>0</v>
      </c>
      <c r="E76" s="54">
        <f>COUNTIFS($U$7:$GC$7,E$10,$U76:$GC76,"&gt;a")+COUNTIFS($U$7:$GC$7,E$10,$U76:$GC76,"&gt;0")</f>
        <v>0</v>
      </c>
      <c r="F76" s="54">
        <f>COUNTIFS($U$7:$GC$7,F$10,$U76:$GC76,"&gt;a")+COUNTIFS($U$7:$GC$7,F$10,$U76:$GC76,"&gt;0")</f>
        <v>0</v>
      </c>
      <c r="G76" s="54">
        <f>COUNTIFS($U$7:$GC$7,G$10,$U76:$GC76,"&gt;a")+COUNTIFS($U$7:$GC$7,G$10,$U76:$GC76,"&gt;0")</f>
        <v>0</v>
      </c>
      <c r="H76" s="54">
        <f>COUNTIFS($U$7:$GC$7,H$10,$U76:$GC76,"&gt;a")+COUNTIFS($U$7:$GC$7,H$10,$U76:$GC76,"&gt;0")</f>
        <v>0</v>
      </c>
      <c r="I76" s="54">
        <f>COUNTIFS($U$7:$GC$7,I$10,$U76:$GC76,"&gt;a")+COUNTIFS($U$7:$GC$7,I$10,$U76:$GC76,"&gt;0")</f>
        <v>0</v>
      </c>
      <c r="J76" s="54">
        <f>COUNTIFS($U$7:$GC$7,J$10,$U76:$GC76,"&gt;a")+COUNTIFS($U$7:$GC$7,J$10,$U76:$GC76,"&gt;0")</f>
        <v>0</v>
      </c>
      <c r="K76" s="54">
        <f>COUNTIFS($U$7:$GC$7,K$10,$U76:$GC76,"&gt;a")+COUNTIFS($U$7:$GC$7,K$10,$U76:$GC76,"&gt;0")</f>
        <v>0</v>
      </c>
      <c r="L76" s="54">
        <f>COUNTIFS($U$7:$GC$7,L$10,$U76:$GC76,"&gt;a")+COUNTIFS($U$7:$GC$7,L$10,$U76:$GC76,"&gt;0")</f>
        <v>0</v>
      </c>
      <c r="M76" s="54">
        <f>COUNTIFS($U$7:$GC$7,M$10,$U76:$GC76,"&gt;a")+COUNTIFS($U$7:$GC$7,M$10,$U76:$GC76,"&gt;0")</f>
        <v>0</v>
      </c>
      <c r="N76" s="54">
        <f>COUNTIFS($U$8:$GC$8,"=K",U76:GC76,"&gt;a")+COUNTIFS($U$8:$GC$8,"=K",U76:GC76,"&gt;0")</f>
        <v>0</v>
      </c>
      <c r="O76" s="54">
        <f>COUNTIFS($U$8:$GC$8,"=C",U76:GC76,"&gt;a")+COUNTIFS($U$8:$GC$8,"=C",U76:GC76,"&gt;0")</f>
        <v>0</v>
      </c>
      <c r="P76" s="118"/>
      <c r="Q76" s="57"/>
      <c r="R76" s="57"/>
      <c r="S76" s="90"/>
      <c r="T76" s="59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5"/>
      <c r="AL76" s="65"/>
      <c r="AM76" s="65"/>
      <c r="AN76" s="65"/>
      <c r="AO76" s="65"/>
      <c r="AP76" s="66"/>
      <c r="AQ76" s="66"/>
      <c r="AR76" s="66"/>
      <c r="AS76" s="67"/>
      <c r="AT76" s="68"/>
      <c r="AU76" s="69"/>
      <c r="AV76" s="69"/>
      <c r="AW76" s="69"/>
      <c r="AX76" s="70"/>
      <c r="AY76" s="68"/>
      <c r="AZ76" s="69"/>
      <c r="BA76" s="69"/>
      <c r="BB76" s="69"/>
      <c r="BC76" s="67"/>
      <c r="BD76" s="68"/>
      <c r="BE76" s="69"/>
      <c r="BF76" s="69"/>
      <c r="BG76" s="69"/>
      <c r="BH76" s="70"/>
      <c r="BI76" s="68"/>
      <c r="BJ76" s="69"/>
      <c r="BK76" s="69"/>
      <c r="BL76" s="69"/>
      <c r="BM76" s="70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111"/>
      <c r="DL76" s="65"/>
      <c r="DM76" s="65"/>
      <c r="DN76" s="65"/>
      <c r="DO76" s="65"/>
      <c r="DP76" s="65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3" t="str">
        <f t="shared" ref="GD76:GD139" si="38">TRIM(P76)</f>
        <v/>
      </c>
      <c r="GE76" s="74" t="str">
        <f t="shared" ref="GE76:GE139" si="39">"*"&amp;GD76&amp;"*"</f>
        <v>**</v>
      </c>
      <c r="GF76" s="74" t="str">
        <f t="shared" ref="GF76:GF139" si="40">IF(LEN(GD76)&gt;0,"*"&amp;LEFT(GD76,2)&amp;". "&amp;TRIM(RIGHT(GD76,(LEN(GD76)-FIND(" ",GD76))))&amp;"*","")</f>
        <v/>
      </c>
      <c r="GG76" s="74" t="str">
        <f t="shared" ref="GG76:GG139" si="41">TRIM(P76)</f>
        <v/>
      </c>
      <c r="GH76" s="75" t="str">
        <f t="shared" ref="GH76:GH139" si="42">IF(LEN(GD76)&gt;0,LEFT(GD76,2)&amp;". "&amp;TRIM(RIGHT(GD76,(LEN(GD76)-FIND(" ",GD76)))),"")</f>
        <v/>
      </c>
      <c r="GI76" s="74" t="str">
        <f t="shared" ref="GI76:GI139" si="43">IF(LEN(GD76)&gt;0,LEFT(GD76,2)&amp;"*"&amp;TRIM(RIGHT(GD76,(LEN(GD76)-FIND(" ",GD76)))),"")</f>
        <v/>
      </c>
      <c r="GJ76" s="75" t="str">
        <f t="shared" ref="GJ76:GJ139" si="44">IF(LEN(GG76)&gt;0,IF(HC76="Male","Men:"&amp;GG76,"Women:"&amp;GG76),"")</f>
        <v/>
      </c>
      <c r="GK76" s="75" t="str">
        <f t="shared" ref="GK76:GK139" si="45">IF(LEN(GG76)&gt;0,IF(HC76="Male","Men:"&amp;GH76,"Women:"&amp;GH76),"")</f>
        <v/>
      </c>
      <c r="GL76" s="75" t="str">
        <f t="shared" ref="GL76:GL139" si="46">UPPER(GG76)</f>
        <v/>
      </c>
      <c r="GM76" s="13">
        <f>ROW()</f>
        <v>76</v>
      </c>
      <c r="GN76" s="13" t="str">
        <f>IF(LEN(GL76)&gt;0,MAX(GN$11:GN75)+1,"")</f>
        <v/>
      </c>
      <c r="GO76" s="6" t="str">
        <f>IF(N76&gt;0,IF(O76=0,"K","Both"),IF(O76&gt;0,"C",""))</f>
        <v/>
      </c>
      <c r="GP76" s="75" t="str">
        <f>IF(ISTEXT(P76),A76,"")</f>
        <v/>
      </c>
      <c r="GQ76" s="76">
        <f>IF(ISNUMBER(GP76),IF(GP76&gt;8,MAX(GQ$10:GQ75)+1,0),0)</f>
        <v>0</v>
      </c>
      <c r="GR76" s="77" t="str">
        <f>IF(TRIM(P76)&gt;"a",COUNTIF([1]DrawDay1!AW$4:AW$3049,GE76)+COUNTIF([1]DrawDay1!AW$4:AW$3049,GF76)+COUNTIF([1]DrawDay2!AW$4:AW$2962,GE76)+COUNTIF([1]DrawDay2!AW$4:AW$2962,GF76)+COUNTIF([1]DrawDay3!AW$4:AW$2311,GE76)+COUNTIF([1]DrawDay3!AW$4:AW$2311,GF76)+COUNTIF([1]WarCanoe!AE$5:AE$1500,GD76),"")</f>
        <v/>
      </c>
      <c r="GS76" s="76">
        <f>IF(ISNUMBER(GR76),IF(GR76&gt;8,MAX(GS$10:GS75)+1,0),0)</f>
        <v>0</v>
      </c>
      <c r="GT76" s="78" t="str">
        <f t="shared" ref="GT76:GT139" si="47">"*"&amp;Q76&amp;"*"</f>
        <v>**</v>
      </c>
      <c r="GU76" s="78"/>
      <c r="GV76" s="78" t="str">
        <f>IF(GK76="","",MATCH(GK76,GK$1:GK75,0))</f>
        <v/>
      </c>
      <c r="GW76" s="78" t="str">
        <f t="shared" ref="GW76:GW139" si="48">IF(ISNA(GV76),"",GV76)</f>
        <v/>
      </c>
      <c r="GX76" s="78" t="str">
        <f>IF(ISNUMBER(GW76),P76,"")</f>
        <v/>
      </c>
      <c r="GY76" s="74" t="str">
        <f>IF(ISNUMBER(GW76),INDEX(P$1:P$167,GW76),"")</f>
        <v/>
      </c>
      <c r="GZ76" s="79" t="str">
        <f>IF(ISNUMBER(GW76),MAX(GZ$11:GZ75)+1,"")</f>
        <v/>
      </c>
      <c r="HA76" s="80">
        <f>IF(ISTEXT(P76),IF(FIND(" ",P76&amp;HA$10)=(LEN(P76)+1),ROW(),0),0)</f>
        <v>0</v>
      </c>
      <c r="HB76" s="81">
        <f>IF(IF(LEN(TRIM(P76))=0,0,LEN(TRIM(P76))-LEN(SUBSTITUTE(P76," ",""))+1)&gt;2,ROW(),0)</f>
        <v>0</v>
      </c>
      <c r="HC76" s="81" t="str">
        <f>IF(LEN(R76)&gt;0,VLOOKUP(R76,HC$172:HD$179,2,FALSE),"")</f>
        <v/>
      </c>
      <c r="HD76" s="81" t="str">
        <f>IF(LEN(P76)&gt;0,IF(ISNA(HC76),ROW(),""),"")</f>
        <v/>
      </c>
      <c r="HE76" s="82" t="str">
        <f>IF(LEN(P76)&gt;0,IF(LEN(S76)&gt;0,VLOOKUP(P76,[1]PadTracInfo!G$2:H$999,2,FALSE),""),"")</f>
        <v/>
      </c>
      <c r="HF76" s="82"/>
      <c r="HG76" s="82" t="str">
        <f>IF(HF76="ok","ok",IF(LEN(S76)&gt;0,IF(S76=HE76,"ok","mismatch"),""))</f>
        <v/>
      </c>
      <c r="HH76" s="82" t="str">
        <f>IF(LEN(P76)&gt;0,IF(LEN(HG76)&gt;0,HG76,IF(LEN(S76)=0,VLOOKUP(P76,[1]PadTracInfo!G$2:H$999,2,FALSE),"")),"")</f>
        <v/>
      </c>
      <c r="HI76" s="83" t="str">
        <f>IF(LEN(P76)&gt;0,IF(ISNA(HH76),"Not Registered",IF(HH76="ok","ok",IF(HH76="mismatch","Registration number does not match",IF(ISNUMBER(HH76),"ok","Logic ERROR")))),"")</f>
        <v/>
      </c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</row>
    <row r="77" spans="1:229" s="83" customFormat="1" x14ac:dyDescent="0.2">
      <c r="A77" s="54" t="str">
        <f>IF(ISTEXT(P77),COUNTIF([1]DrawDay1!AX$4:AX$3049,GE77)+COUNTIF([1]DrawDay1!AX$4:AX$3049,GF77)+COUNTIF([1]DrawDay2!AX$4:AX$2962,GE77)+COUNTIF([1]DrawDay2!AX$4:AX$2962,GF77)+COUNTIF([1]DrawDay3!AX$4:AX$2311,GE77)+COUNTIF([1]DrawDay3!AX$4:AX$2311,GF77)+COUNTIF([1]WarCanoe!AF$4:AF3388,GE77),"")</f>
        <v/>
      </c>
      <c r="B77" s="54" t="str">
        <f>IF(ISTEXT(P77),COUNTIF([1]DrawDay1!AV$4:AV$3049,GE77)+COUNTIF([1]DrawDay2!AV$4:AV$2962,GE77)+COUNTIF([1]DrawDay3!AV$4:AV$2311,GE77)+COUNTIF([1]WarCanoe!AG$4:AG3388,GE77),"")</f>
        <v/>
      </c>
      <c r="C77" s="55">
        <f t="shared" si="37"/>
        <v>0</v>
      </c>
      <c r="D77" s="54">
        <f>COUNTIFS($U$7:$GC$7,D$10,$U77:$GC77,"&gt;a")+COUNTIFS($U$7:$GC$7,D$10,$U77:$GC77,"&gt;0")</f>
        <v>0</v>
      </c>
      <c r="E77" s="54">
        <f>COUNTIFS($U$7:$GC$7,E$10,$U77:$GC77,"&gt;a")+COUNTIFS($U$7:$GC$7,E$10,$U77:$GC77,"&gt;0")</f>
        <v>0</v>
      </c>
      <c r="F77" s="54">
        <f>COUNTIFS($U$7:$GC$7,F$10,$U77:$GC77,"&gt;a")+COUNTIFS($U$7:$GC$7,F$10,$U77:$GC77,"&gt;0")</f>
        <v>0</v>
      </c>
      <c r="G77" s="54">
        <f>COUNTIFS($U$7:$GC$7,G$10,$U77:$GC77,"&gt;a")+COUNTIFS($U$7:$GC$7,G$10,$U77:$GC77,"&gt;0")</f>
        <v>0</v>
      </c>
      <c r="H77" s="54">
        <f>COUNTIFS($U$7:$GC$7,H$10,$U77:$GC77,"&gt;a")+COUNTIFS($U$7:$GC$7,H$10,$U77:$GC77,"&gt;0")</f>
        <v>0</v>
      </c>
      <c r="I77" s="54">
        <f>COUNTIFS($U$7:$GC$7,I$10,$U77:$GC77,"&gt;a")+COUNTIFS($U$7:$GC$7,I$10,$U77:$GC77,"&gt;0")</f>
        <v>0</v>
      </c>
      <c r="J77" s="54">
        <f>COUNTIFS($U$7:$GC$7,J$10,$U77:$GC77,"&gt;a")+COUNTIFS($U$7:$GC$7,J$10,$U77:$GC77,"&gt;0")</f>
        <v>0</v>
      </c>
      <c r="K77" s="54">
        <f>COUNTIFS($U$7:$GC$7,K$10,$U77:$GC77,"&gt;a")+COUNTIFS($U$7:$GC$7,K$10,$U77:$GC77,"&gt;0")</f>
        <v>0</v>
      </c>
      <c r="L77" s="54">
        <f>COUNTIFS($U$7:$GC$7,L$10,$U77:$GC77,"&gt;a")+COUNTIFS($U$7:$GC$7,L$10,$U77:$GC77,"&gt;0")</f>
        <v>0</v>
      </c>
      <c r="M77" s="54">
        <f>COUNTIFS($U$7:$GC$7,M$10,$U77:$GC77,"&gt;a")+COUNTIFS($U$7:$GC$7,M$10,$U77:$GC77,"&gt;0")</f>
        <v>0</v>
      </c>
      <c r="N77" s="54">
        <f>COUNTIFS($U$8:$GC$8,"=K",U77:GC77,"&gt;a")+COUNTIFS($U$8:$GC$8,"=K",U77:GC77,"&gt;0")</f>
        <v>0</v>
      </c>
      <c r="O77" s="54">
        <f>COUNTIFS($U$8:$GC$8,"=C",U77:GC77,"&gt;a")+COUNTIFS($U$8:$GC$8,"=C",U77:GC77,"&gt;0")</f>
        <v>0</v>
      </c>
      <c r="P77" s="118"/>
      <c r="Q77" s="57"/>
      <c r="R77" s="57"/>
      <c r="S77" s="90"/>
      <c r="T77" s="59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5"/>
      <c r="AL77" s="65"/>
      <c r="AM77" s="65"/>
      <c r="AN77" s="65"/>
      <c r="AO77" s="65"/>
      <c r="AP77" s="66"/>
      <c r="AQ77" s="66"/>
      <c r="AR77" s="66"/>
      <c r="AS77" s="67"/>
      <c r="AT77" s="68"/>
      <c r="AU77" s="69"/>
      <c r="AV77" s="69"/>
      <c r="AW77" s="69"/>
      <c r="AX77" s="70"/>
      <c r="AY77" s="68"/>
      <c r="AZ77" s="69"/>
      <c r="BA77" s="69"/>
      <c r="BB77" s="69"/>
      <c r="BC77" s="67"/>
      <c r="BD77" s="68"/>
      <c r="BE77" s="69"/>
      <c r="BF77" s="69"/>
      <c r="BG77" s="69"/>
      <c r="BH77" s="70"/>
      <c r="BI77" s="68"/>
      <c r="BJ77" s="69"/>
      <c r="BK77" s="69"/>
      <c r="BL77" s="69"/>
      <c r="BM77" s="70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111"/>
      <c r="DL77" s="65"/>
      <c r="DM77" s="65"/>
      <c r="DN77" s="65"/>
      <c r="DO77" s="65"/>
      <c r="DP77" s="65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3" t="str">
        <f t="shared" si="38"/>
        <v/>
      </c>
      <c r="GE77" s="74" t="str">
        <f t="shared" si="39"/>
        <v>**</v>
      </c>
      <c r="GF77" s="74" t="str">
        <f t="shared" si="40"/>
        <v/>
      </c>
      <c r="GG77" s="74" t="str">
        <f t="shared" si="41"/>
        <v/>
      </c>
      <c r="GH77" s="75" t="str">
        <f t="shared" si="42"/>
        <v/>
      </c>
      <c r="GI77" s="74" t="str">
        <f t="shared" si="43"/>
        <v/>
      </c>
      <c r="GJ77" s="75" t="str">
        <f t="shared" si="44"/>
        <v/>
      </c>
      <c r="GK77" s="75" t="str">
        <f t="shared" si="45"/>
        <v/>
      </c>
      <c r="GL77" s="75" t="str">
        <f t="shared" si="46"/>
        <v/>
      </c>
      <c r="GM77" s="13">
        <f>ROW()</f>
        <v>77</v>
      </c>
      <c r="GN77" s="13" t="str">
        <f>IF(LEN(GL77)&gt;0,MAX(GN$11:GN76)+1,"")</f>
        <v/>
      </c>
      <c r="GO77" s="6" t="str">
        <f>IF(N77&gt;0,IF(O77=0,"K","Both"),IF(O77&gt;0,"C",""))</f>
        <v/>
      </c>
      <c r="GP77" s="75" t="str">
        <f>IF(ISTEXT(P77),A77,"")</f>
        <v/>
      </c>
      <c r="GQ77" s="76">
        <f>IF(ISNUMBER(GP77),IF(GP77&gt;8,MAX(GQ$10:GQ76)+1,0),0)</f>
        <v>0</v>
      </c>
      <c r="GR77" s="77" t="str">
        <f>IF(TRIM(P77)&gt;"a",COUNTIF([1]DrawDay1!AW$4:AW$3049,GE77)+COUNTIF([1]DrawDay1!AW$4:AW$3049,GF77)+COUNTIF([1]DrawDay2!AW$4:AW$2962,GE77)+COUNTIF([1]DrawDay2!AW$4:AW$2962,GF77)+COUNTIF([1]DrawDay3!AW$4:AW$2311,GE77)+COUNTIF([1]DrawDay3!AW$4:AW$2311,GF77)+COUNTIF([1]WarCanoe!AE$5:AE$1500,GD77),"")</f>
        <v/>
      </c>
      <c r="GS77" s="76">
        <f>IF(ISNUMBER(GR77),IF(GR77&gt;8,MAX(GS$10:GS76)+1,0),0)</f>
        <v>0</v>
      </c>
      <c r="GT77" s="78" t="str">
        <f t="shared" si="47"/>
        <v>**</v>
      </c>
      <c r="GU77" s="78"/>
      <c r="GV77" s="78" t="str">
        <f>IF(GK77="","",MATCH(GK77,GK$1:GK76,0))</f>
        <v/>
      </c>
      <c r="GW77" s="78" t="str">
        <f t="shared" si="48"/>
        <v/>
      </c>
      <c r="GX77" s="78" t="str">
        <f>IF(ISNUMBER(GW77),P77,"")</f>
        <v/>
      </c>
      <c r="GY77" s="74" t="str">
        <f>IF(ISNUMBER(GW77),INDEX(P$1:P$167,GW77),"")</f>
        <v/>
      </c>
      <c r="GZ77" s="79" t="str">
        <f>IF(ISNUMBER(GW77),MAX(GZ$11:GZ76)+1,"")</f>
        <v/>
      </c>
      <c r="HA77" s="80">
        <f>IF(ISTEXT(P77),IF(FIND(" ",P77&amp;HA$10)=(LEN(P77)+1),ROW(),0),0)</f>
        <v>0</v>
      </c>
      <c r="HB77" s="81">
        <f>IF(IF(LEN(TRIM(P77))=0,0,LEN(TRIM(P77))-LEN(SUBSTITUTE(P77," ",""))+1)&gt;2,ROW(),0)</f>
        <v>0</v>
      </c>
      <c r="HC77" s="81" t="str">
        <f>IF(LEN(R77)&gt;0,VLOOKUP(R77,HC$172:HD$179,2,FALSE),"")</f>
        <v/>
      </c>
      <c r="HD77" s="81" t="str">
        <f>IF(LEN(P77)&gt;0,IF(ISNA(HC77),ROW(),""),"")</f>
        <v/>
      </c>
      <c r="HE77" s="82" t="str">
        <f>IF(LEN(P77)&gt;0,IF(LEN(S77)&gt;0,VLOOKUP(P77,[1]PadTracInfo!G$2:H$999,2,FALSE),""),"")</f>
        <v/>
      </c>
      <c r="HF77" s="82"/>
      <c r="HG77" s="82" t="str">
        <f>IF(HF77="ok","ok",IF(LEN(S77)&gt;0,IF(S77=HE77,"ok","mismatch"),""))</f>
        <v/>
      </c>
      <c r="HH77" s="82" t="str">
        <f>IF(LEN(P77)&gt;0,IF(LEN(HG77)&gt;0,HG77,IF(LEN(S77)=0,VLOOKUP(P77,[1]PadTracInfo!G$2:H$999,2,FALSE),"")),"")</f>
        <v/>
      </c>
      <c r="HI77" s="83" t="str">
        <f>IF(LEN(P77)&gt;0,IF(ISNA(HH77),"Not Registered",IF(HH77="ok","ok",IF(HH77="mismatch","Registration number does not match",IF(ISNUMBER(HH77),"ok","Logic ERROR")))),"")</f>
        <v/>
      </c>
    </row>
    <row r="78" spans="1:229" s="83" customFormat="1" x14ac:dyDescent="0.2">
      <c r="A78" s="54" t="str">
        <f>IF(ISTEXT(P78),COUNTIF([1]DrawDay1!AX$4:AX$3049,GE78)+COUNTIF([1]DrawDay1!AX$4:AX$3049,GF78)+COUNTIF([1]DrawDay2!AX$4:AX$2962,GE78)+COUNTIF([1]DrawDay2!AX$4:AX$2962,GF78)+COUNTIF([1]DrawDay3!AX$4:AX$2311,GE78)+COUNTIF([1]DrawDay3!AX$4:AX$2311,GF78)+COUNTIF([1]WarCanoe!AF$4:AF3389,GE78),"")</f>
        <v/>
      </c>
      <c r="B78" s="54" t="str">
        <f>IF(ISTEXT(P78),COUNTIF([1]DrawDay1!AV$4:AV$3049,GE78)+COUNTIF([1]DrawDay2!AV$4:AV$2962,GE78)+COUNTIF([1]DrawDay3!AV$4:AV$2311,GE78)+COUNTIF([1]WarCanoe!AG$4:AG3389,GE78),"")</f>
        <v/>
      </c>
      <c r="C78" s="55">
        <f t="shared" si="37"/>
        <v>0</v>
      </c>
      <c r="D78" s="54">
        <f>COUNTIFS($U$7:$GC$7,D$10,$U78:$GC78,"&gt;a")+COUNTIFS($U$7:$GC$7,D$10,$U78:$GC78,"&gt;0")</f>
        <v>0</v>
      </c>
      <c r="E78" s="54">
        <f>COUNTIFS($U$7:$GC$7,E$10,$U78:$GC78,"&gt;a")+COUNTIFS($U$7:$GC$7,E$10,$U78:$GC78,"&gt;0")</f>
        <v>0</v>
      </c>
      <c r="F78" s="54">
        <f>COUNTIFS($U$7:$GC$7,F$10,$U78:$GC78,"&gt;a")+COUNTIFS($U$7:$GC$7,F$10,$U78:$GC78,"&gt;0")</f>
        <v>0</v>
      </c>
      <c r="G78" s="54">
        <f>COUNTIFS($U$7:$GC$7,G$10,$U78:$GC78,"&gt;a")+COUNTIFS($U$7:$GC$7,G$10,$U78:$GC78,"&gt;0")</f>
        <v>0</v>
      </c>
      <c r="H78" s="54">
        <f>COUNTIFS($U$7:$GC$7,H$10,$U78:$GC78,"&gt;a")+COUNTIFS($U$7:$GC$7,H$10,$U78:$GC78,"&gt;0")</f>
        <v>0</v>
      </c>
      <c r="I78" s="54">
        <f>COUNTIFS($U$7:$GC$7,I$10,$U78:$GC78,"&gt;a")+COUNTIFS($U$7:$GC$7,I$10,$U78:$GC78,"&gt;0")</f>
        <v>0</v>
      </c>
      <c r="J78" s="54">
        <f>COUNTIFS($U$7:$GC$7,J$10,$U78:$GC78,"&gt;a")+COUNTIFS($U$7:$GC$7,J$10,$U78:$GC78,"&gt;0")</f>
        <v>0</v>
      </c>
      <c r="K78" s="54">
        <f>COUNTIFS($U$7:$GC$7,K$10,$U78:$GC78,"&gt;a")+COUNTIFS($U$7:$GC$7,K$10,$U78:$GC78,"&gt;0")</f>
        <v>0</v>
      </c>
      <c r="L78" s="54">
        <f>COUNTIFS($U$7:$GC$7,L$10,$U78:$GC78,"&gt;a")+COUNTIFS($U$7:$GC$7,L$10,$U78:$GC78,"&gt;0")</f>
        <v>0</v>
      </c>
      <c r="M78" s="54">
        <f>COUNTIFS($U$7:$GC$7,M$10,$U78:$GC78,"&gt;a")+COUNTIFS($U$7:$GC$7,M$10,$U78:$GC78,"&gt;0")</f>
        <v>0</v>
      </c>
      <c r="N78" s="54">
        <f>COUNTIFS($U$8:$GC$8,"=K",U78:GC78,"&gt;a")+COUNTIFS($U$8:$GC$8,"=K",U78:GC78,"&gt;0")</f>
        <v>0</v>
      </c>
      <c r="O78" s="54">
        <f>COUNTIFS($U$8:$GC$8,"=C",U78:GC78,"&gt;a")+COUNTIFS($U$8:$GC$8,"=C",U78:GC78,"&gt;0")</f>
        <v>0</v>
      </c>
      <c r="P78" s="118"/>
      <c r="Q78" s="57"/>
      <c r="R78" s="57"/>
      <c r="S78" s="90"/>
      <c r="T78" s="59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5"/>
      <c r="AL78" s="65"/>
      <c r="AM78" s="65"/>
      <c r="AN78" s="65"/>
      <c r="AO78" s="65"/>
      <c r="AP78" s="66"/>
      <c r="AQ78" s="66"/>
      <c r="AR78" s="66"/>
      <c r="AS78" s="67"/>
      <c r="AT78" s="68"/>
      <c r="AU78" s="69"/>
      <c r="AV78" s="69"/>
      <c r="AW78" s="69"/>
      <c r="AX78" s="70"/>
      <c r="AY78" s="68"/>
      <c r="AZ78" s="69"/>
      <c r="BA78" s="69"/>
      <c r="BB78" s="69"/>
      <c r="BC78" s="67"/>
      <c r="BD78" s="68"/>
      <c r="BE78" s="69"/>
      <c r="BF78" s="69"/>
      <c r="BG78" s="69"/>
      <c r="BH78" s="70"/>
      <c r="BI78" s="68"/>
      <c r="BJ78" s="69"/>
      <c r="BK78" s="69"/>
      <c r="BL78" s="69"/>
      <c r="BM78" s="70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111"/>
      <c r="DL78" s="65"/>
      <c r="DM78" s="65"/>
      <c r="DN78" s="65"/>
      <c r="DO78" s="65"/>
      <c r="DP78" s="65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3" t="str">
        <f t="shared" si="38"/>
        <v/>
      </c>
      <c r="GE78" s="74" t="str">
        <f t="shared" si="39"/>
        <v>**</v>
      </c>
      <c r="GF78" s="74" t="str">
        <f t="shared" si="40"/>
        <v/>
      </c>
      <c r="GG78" s="74" t="str">
        <f t="shared" si="41"/>
        <v/>
      </c>
      <c r="GH78" s="75" t="str">
        <f t="shared" si="42"/>
        <v/>
      </c>
      <c r="GI78" s="74" t="str">
        <f t="shared" si="43"/>
        <v/>
      </c>
      <c r="GJ78" s="75" t="str">
        <f t="shared" si="44"/>
        <v/>
      </c>
      <c r="GK78" s="75" t="str">
        <f t="shared" si="45"/>
        <v/>
      </c>
      <c r="GL78" s="75" t="str">
        <f t="shared" si="46"/>
        <v/>
      </c>
      <c r="GM78" s="13">
        <f>ROW()</f>
        <v>78</v>
      </c>
      <c r="GN78" s="13" t="str">
        <f>IF(LEN(GL78)&gt;0,MAX(GN$11:GN77)+1,"")</f>
        <v/>
      </c>
      <c r="GO78" s="6" t="str">
        <f>IF(N78&gt;0,IF(O78=0,"K","Both"),IF(O78&gt;0,"C",""))</f>
        <v/>
      </c>
      <c r="GP78" s="75" t="str">
        <f>IF(ISTEXT(P78),A78,"")</f>
        <v/>
      </c>
      <c r="GQ78" s="76">
        <f>IF(ISNUMBER(GP78),IF(GP78&gt;8,MAX(GQ$10:GQ77)+1,0),0)</f>
        <v>0</v>
      </c>
      <c r="GR78" s="77" t="str">
        <f>IF(TRIM(P78)&gt;"a",COUNTIF([1]DrawDay1!AW$4:AW$3049,GE78)+COUNTIF([1]DrawDay1!AW$4:AW$3049,GF78)+COUNTIF([1]DrawDay2!AW$4:AW$2962,GE78)+COUNTIF([1]DrawDay2!AW$4:AW$2962,GF78)+COUNTIF([1]DrawDay3!AW$4:AW$2311,GE78)+COUNTIF([1]DrawDay3!AW$4:AW$2311,GF78)+COUNTIF([1]WarCanoe!AE$5:AE$1500,GD78),"")</f>
        <v/>
      </c>
      <c r="GS78" s="76">
        <f>IF(ISNUMBER(GR78),IF(GR78&gt;8,MAX(GS$10:GS77)+1,0),0)</f>
        <v>0</v>
      </c>
      <c r="GT78" s="78" t="str">
        <f t="shared" si="47"/>
        <v>**</v>
      </c>
      <c r="GU78" s="78"/>
      <c r="GV78" s="78" t="str">
        <f>IF(GK78="","",MATCH(GK78,GK$1:GK77,0))</f>
        <v/>
      </c>
      <c r="GW78" s="78" t="str">
        <f t="shared" si="48"/>
        <v/>
      </c>
      <c r="GX78" s="78" t="str">
        <f>IF(ISNUMBER(GW78),P78,"")</f>
        <v/>
      </c>
      <c r="GY78" s="74" t="str">
        <f>IF(ISNUMBER(GW78),INDEX(P$1:P$167,GW78),"")</f>
        <v/>
      </c>
      <c r="GZ78" s="79" t="str">
        <f>IF(ISNUMBER(GW78),MAX(GZ$11:GZ77)+1,"")</f>
        <v/>
      </c>
      <c r="HA78" s="80">
        <f>IF(ISTEXT(P78),IF(FIND(" ",P78&amp;HA$10)=(LEN(P78)+1),ROW(),0),0)</f>
        <v>0</v>
      </c>
      <c r="HB78" s="81">
        <f>IF(IF(LEN(TRIM(P78))=0,0,LEN(TRIM(P78))-LEN(SUBSTITUTE(P78," ",""))+1)&gt;2,ROW(),0)</f>
        <v>0</v>
      </c>
      <c r="HC78" s="81" t="str">
        <f>IF(LEN(R78)&gt;0,VLOOKUP(R78,HC$172:HD$179,2,FALSE),"")</f>
        <v/>
      </c>
      <c r="HD78" s="81" t="str">
        <f>IF(LEN(P78)&gt;0,IF(ISNA(HC78),ROW(),""),"")</f>
        <v/>
      </c>
      <c r="HE78" s="82" t="str">
        <f>IF(LEN(P78)&gt;0,IF(LEN(S78)&gt;0,VLOOKUP(P78,[1]PadTracInfo!G$2:H$999,2,FALSE),""),"")</f>
        <v/>
      </c>
      <c r="HF78" s="82"/>
      <c r="HG78" s="82" t="str">
        <f>IF(HF78="ok","ok",IF(LEN(S78)&gt;0,IF(S78=HE78,"ok","mismatch"),""))</f>
        <v/>
      </c>
      <c r="HH78" s="82" t="str">
        <f>IF(LEN(P78)&gt;0,IF(LEN(HG78)&gt;0,HG78,IF(LEN(S78)=0,VLOOKUP(P78,[1]PadTracInfo!G$2:H$999,2,FALSE),"")),"")</f>
        <v/>
      </c>
      <c r="HI78" s="83" t="str">
        <f>IF(LEN(P78)&gt;0,IF(ISNA(HH78),"Not Registered",IF(HH78="ok","ok",IF(HH78="mismatch","Registration number does not match",IF(ISNUMBER(HH78),"ok","Logic ERROR")))),"")</f>
        <v/>
      </c>
    </row>
    <row r="79" spans="1:229" x14ac:dyDescent="0.2">
      <c r="A79" s="54" t="str">
        <f>IF(ISTEXT(P79),COUNTIF([1]DrawDay1!AX$4:AX$3049,GE79)+COUNTIF([1]DrawDay1!AX$4:AX$3049,GF79)+COUNTIF([1]DrawDay2!AX$4:AX$2962,GE79)+COUNTIF([1]DrawDay2!AX$4:AX$2962,GF79)+COUNTIF([1]DrawDay3!AX$4:AX$2311,GE79)+COUNTIF([1]DrawDay3!AX$4:AX$2311,GF79)+COUNTIF([1]WarCanoe!AF$4:AF3390,GE79),"")</f>
        <v/>
      </c>
      <c r="B79" s="54" t="str">
        <f>IF(ISTEXT(P79),COUNTIF([1]DrawDay1!AV$4:AV$3049,GE79)+COUNTIF([1]DrawDay2!AV$4:AV$2962,GE79)+COUNTIF([1]DrawDay3!AV$4:AV$2311,GE79)+COUNTIF([1]WarCanoe!AG$4:AG3390,GE79),"")</f>
        <v/>
      </c>
      <c r="C79" s="55">
        <f t="shared" si="37"/>
        <v>0</v>
      </c>
      <c r="D79" s="54">
        <f>COUNTIFS($U$7:$GC$7,D$10,$U79:$GC79,"&gt;a")+COUNTIFS($U$7:$GC$7,D$10,$U79:$GC79,"&gt;0")</f>
        <v>0</v>
      </c>
      <c r="E79" s="54">
        <f>COUNTIFS($U$7:$GC$7,E$10,$U79:$GC79,"&gt;a")+COUNTIFS($U$7:$GC$7,E$10,$U79:$GC79,"&gt;0")</f>
        <v>0</v>
      </c>
      <c r="F79" s="54">
        <f>COUNTIFS($U$7:$GC$7,F$10,$U79:$GC79,"&gt;a")+COUNTIFS($U$7:$GC$7,F$10,$U79:$GC79,"&gt;0")</f>
        <v>0</v>
      </c>
      <c r="G79" s="54">
        <f>COUNTIFS($U$7:$GC$7,G$10,$U79:$GC79,"&gt;a")+COUNTIFS($U$7:$GC$7,G$10,$U79:$GC79,"&gt;0")</f>
        <v>0</v>
      </c>
      <c r="H79" s="54">
        <f>COUNTIFS($U$7:$GC$7,H$10,$U79:$GC79,"&gt;a")+COUNTIFS($U$7:$GC$7,H$10,$U79:$GC79,"&gt;0")</f>
        <v>0</v>
      </c>
      <c r="I79" s="54">
        <f>COUNTIFS($U$7:$GC$7,I$10,$U79:$GC79,"&gt;a")+COUNTIFS($U$7:$GC$7,I$10,$U79:$GC79,"&gt;0")</f>
        <v>0</v>
      </c>
      <c r="J79" s="54">
        <f>COUNTIFS($U$7:$GC$7,J$10,$U79:$GC79,"&gt;a")+COUNTIFS($U$7:$GC$7,J$10,$U79:$GC79,"&gt;0")</f>
        <v>0</v>
      </c>
      <c r="K79" s="54">
        <f>COUNTIFS($U$7:$GC$7,K$10,$U79:$GC79,"&gt;a")+COUNTIFS($U$7:$GC$7,K$10,$U79:$GC79,"&gt;0")</f>
        <v>0</v>
      </c>
      <c r="L79" s="54">
        <f>COUNTIFS($U$7:$GC$7,L$10,$U79:$GC79,"&gt;a")+COUNTIFS($U$7:$GC$7,L$10,$U79:$GC79,"&gt;0")</f>
        <v>0</v>
      </c>
      <c r="M79" s="54">
        <f>COUNTIFS($U$7:$GC$7,M$10,$U79:$GC79,"&gt;a")+COUNTIFS($U$7:$GC$7,M$10,$U79:$GC79,"&gt;0")</f>
        <v>0</v>
      </c>
      <c r="N79" s="54">
        <f>COUNTIFS($U$8:$GC$8,"=K",U79:GC79,"&gt;a")+COUNTIFS($U$8:$GC$8,"=K",U79:GC79,"&gt;0")</f>
        <v>0</v>
      </c>
      <c r="O79" s="54">
        <f>COUNTIFS($U$8:$GC$8,"=C",U79:GC79,"&gt;a")+COUNTIFS($U$8:$GC$8,"=C",U79:GC79,"&gt;0")</f>
        <v>0</v>
      </c>
      <c r="P79" s="118"/>
      <c r="Q79" s="57"/>
      <c r="R79" s="57"/>
      <c r="S79" s="90"/>
      <c r="T79" s="59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5"/>
      <c r="AL79" s="65"/>
      <c r="AM79" s="65"/>
      <c r="AN79" s="65"/>
      <c r="AO79" s="65"/>
      <c r="AP79" s="66"/>
      <c r="AQ79" s="66"/>
      <c r="AR79" s="66"/>
      <c r="AS79" s="67"/>
      <c r="AT79" s="68"/>
      <c r="AU79" s="69"/>
      <c r="AV79" s="69"/>
      <c r="AW79" s="69"/>
      <c r="AX79" s="70"/>
      <c r="AY79" s="68"/>
      <c r="AZ79" s="69"/>
      <c r="BA79" s="69"/>
      <c r="BB79" s="69"/>
      <c r="BC79" s="67"/>
      <c r="BD79" s="68"/>
      <c r="BE79" s="69"/>
      <c r="BF79" s="69"/>
      <c r="BG79" s="69"/>
      <c r="BH79" s="70"/>
      <c r="BI79" s="68"/>
      <c r="BJ79" s="69"/>
      <c r="BK79" s="69"/>
      <c r="BL79" s="69"/>
      <c r="BM79" s="70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111"/>
      <c r="DL79" s="65"/>
      <c r="DM79" s="65"/>
      <c r="DN79" s="65"/>
      <c r="DO79" s="65"/>
      <c r="DP79" s="65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3" t="str">
        <f t="shared" si="38"/>
        <v/>
      </c>
      <c r="GE79" s="74" t="str">
        <f t="shared" si="39"/>
        <v>**</v>
      </c>
      <c r="GF79" s="74" t="str">
        <f t="shared" si="40"/>
        <v/>
      </c>
      <c r="GG79" s="74" t="str">
        <f t="shared" si="41"/>
        <v/>
      </c>
      <c r="GH79" s="75" t="str">
        <f t="shared" si="42"/>
        <v/>
      </c>
      <c r="GI79" s="74" t="str">
        <f t="shared" si="43"/>
        <v/>
      </c>
      <c r="GJ79" s="75" t="str">
        <f t="shared" si="44"/>
        <v/>
      </c>
      <c r="GK79" s="75" t="str">
        <f t="shared" si="45"/>
        <v/>
      </c>
      <c r="GL79" s="75" t="str">
        <f t="shared" si="46"/>
        <v/>
      </c>
      <c r="GM79" s="13">
        <f>ROW()</f>
        <v>79</v>
      </c>
      <c r="GN79" s="13" t="str">
        <f>IF(LEN(GL79)&gt;0,MAX(GN$11:GN78)+1,"")</f>
        <v/>
      </c>
      <c r="GO79" s="6" t="str">
        <f>IF(N79&gt;0,IF(O79=0,"K","Both"),IF(O79&gt;0,"C",""))</f>
        <v/>
      </c>
      <c r="GP79" s="75" t="str">
        <f>IF(ISTEXT(P79),A79,"")</f>
        <v/>
      </c>
      <c r="GQ79" s="76">
        <f>IF(ISNUMBER(GP79),IF(GP79&gt;8,MAX(GQ$10:GQ78)+1,0),0)</f>
        <v>0</v>
      </c>
      <c r="GR79" s="77" t="str">
        <f>IF(TRIM(P79)&gt;"a",COUNTIF([1]DrawDay1!AW$4:AW$3049,GE79)+COUNTIF([1]DrawDay1!AW$4:AW$3049,GF79)+COUNTIF([1]DrawDay2!AW$4:AW$2962,GE79)+COUNTIF([1]DrawDay2!AW$4:AW$2962,GF79)+COUNTIF([1]DrawDay3!AW$4:AW$2311,GE79)+COUNTIF([1]DrawDay3!AW$4:AW$2311,GF79)+COUNTIF([1]WarCanoe!AE$5:AE$1500,GD79),"")</f>
        <v/>
      </c>
      <c r="GS79" s="76">
        <f>IF(ISNUMBER(GR79),IF(GR79&gt;8,MAX(GS$10:GS78)+1,0),0)</f>
        <v>0</v>
      </c>
      <c r="GT79" s="78" t="str">
        <f t="shared" si="47"/>
        <v>**</v>
      </c>
      <c r="GU79" s="78"/>
      <c r="GV79" s="78" t="str">
        <f>IF(GK79="","",MATCH(GK79,GK$1:GK78,0))</f>
        <v/>
      </c>
      <c r="GW79" s="78" t="str">
        <f t="shared" si="48"/>
        <v/>
      </c>
      <c r="GX79" s="78" t="str">
        <f>IF(ISNUMBER(GW79),P79,"")</f>
        <v/>
      </c>
      <c r="GY79" s="74" t="str">
        <f>IF(ISNUMBER(GW79),INDEX(P$1:P$167,GW79),"")</f>
        <v/>
      </c>
      <c r="GZ79" s="79" t="str">
        <f>IF(ISNUMBER(GW79),MAX(GZ$11:GZ78)+1,"")</f>
        <v/>
      </c>
      <c r="HA79" s="80">
        <f>IF(ISTEXT(P79),IF(FIND(" ",P79&amp;HA$10)=(LEN(P79)+1),ROW(),0),0)</f>
        <v>0</v>
      </c>
      <c r="HB79" s="81">
        <f>IF(IF(LEN(TRIM(P79))=0,0,LEN(TRIM(P79))-LEN(SUBSTITUTE(P79," ",""))+1)&gt;2,ROW(),0)</f>
        <v>0</v>
      </c>
      <c r="HC79" s="81" t="str">
        <f>IF(LEN(R79)&gt;0,VLOOKUP(R79,HC$172:HD$179,2,FALSE),"")</f>
        <v/>
      </c>
      <c r="HD79" s="81" t="str">
        <f>IF(LEN(P79)&gt;0,IF(ISNA(HC79),ROW(),""),"")</f>
        <v/>
      </c>
      <c r="HE79" s="82" t="str">
        <f>IF(LEN(P79)&gt;0,IF(LEN(S79)&gt;0,VLOOKUP(P79,[1]PadTracInfo!G$2:H$999,2,FALSE),""),"")</f>
        <v/>
      </c>
      <c r="HF79" s="82"/>
      <c r="HG79" s="82" t="str">
        <f>IF(HF79="ok","ok",IF(LEN(S79)&gt;0,IF(S79=HE79,"ok","mismatch"),""))</f>
        <v/>
      </c>
      <c r="HH79" s="82" t="str">
        <f>IF(LEN(P79)&gt;0,IF(LEN(HG79)&gt;0,HG79,IF(LEN(S79)=0,VLOOKUP(P79,[1]PadTracInfo!G$2:H$999,2,FALSE),"")),"")</f>
        <v/>
      </c>
      <c r="HI79" s="83" t="str">
        <f>IF(LEN(P79)&gt;0,IF(ISNA(HH79),"Not Registered",IF(HH79="ok","ok",IF(HH79="mismatch","Registration number does not match",IF(ISNUMBER(HH79),"ok","Logic ERROR")))),"")</f>
        <v/>
      </c>
    </row>
    <row r="80" spans="1:229" ht="13.5" thickBot="1" x14ac:dyDescent="0.25">
      <c r="A80" s="54" t="str">
        <f>IF(ISTEXT(P80),COUNTIF([1]DrawDay1!AX$4:AX$3049,GE80)+COUNTIF([1]DrawDay1!AX$4:AX$3049,GF80)+COUNTIF([1]DrawDay2!AX$4:AX$2962,GE80)+COUNTIF([1]DrawDay2!AX$4:AX$2962,GF80)+COUNTIF([1]DrawDay3!AX$4:AX$2311,GE80)+COUNTIF([1]DrawDay3!AX$4:AX$2311,GF80)+COUNTIF([1]WarCanoe!AF$4:AF3391,GE80),"")</f>
        <v/>
      </c>
      <c r="B80" s="54" t="str">
        <f>IF(ISTEXT(P80),COUNTIF([1]DrawDay1!AV$4:AV$3049,GE80)+COUNTIF([1]DrawDay2!AV$4:AV$2962,GE80)+COUNTIF([1]DrawDay3!AV$4:AV$2311,GE80)+COUNTIF([1]WarCanoe!AG$4:AG3391,GE80),"")</f>
        <v/>
      </c>
      <c r="C80" s="55">
        <f t="shared" si="37"/>
        <v>0</v>
      </c>
      <c r="D80" s="54">
        <f>COUNTIFS($U$7:$GC$7,D$10,$U80:$GC80,"&gt;a")+COUNTIFS($U$7:$GC$7,D$10,$U80:$GC80,"&gt;0")</f>
        <v>0</v>
      </c>
      <c r="E80" s="54">
        <f>COUNTIFS($U$7:$GC$7,E$10,$U80:$GC80,"&gt;a")+COUNTIFS($U$7:$GC$7,E$10,$U80:$GC80,"&gt;0")</f>
        <v>0</v>
      </c>
      <c r="F80" s="54">
        <f>COUNTIFS($U$7:$GC$7,F$10,$U80:$GC80,"&gt;a")+COUNTIFS($U$7:$GC$7,F$10,$U80:$GC80,"&gt;0")</f>
        <v>0</v>
      </c>
      <c r="G80" s="54">
        <f>COUNTIFS($U$7:$GC$7,G$10,$U80:$GC80,"&gt;a")+COUNTIFS($U$7:$GC$7,G$10,$U80:$GC80,"&gt;0")</f>
        <v>0</v>
      </c>
      <c r="H80" s="54">
        <f>COUNTIFS($U$7:$GC$7,H$10,$U80:$GC80,"&gt;a")+COUNTIFS($U$7:$GC$7,H$10,$U80:$GC80,"&gt;0")</f>
        <v>0</v>
      </c>
      <c r="I80" s="54">
        <f>COUNTIFS($U$7:$GC$7,I$10,$U80:$GC80,"&gt;a")+COUNTIFS($U$7:$GC$7,I$10,$U80:$GC80,"&gt;0")</f>
        <v>0</v>
      </c>
      <c r="J80" s="54">
        <f>COUNTIFS($U$7:$GC$7,J$10,$U80:$GC80,"&gt;a")+COUNTIFS($U$7:$GC$7,J$10,$U80:$GC80,"&gt;0")</f>
        <v>0</v>
      </c>
      <c r="K80" s="54">
        <f>COUNTIFS($U$7:$GC$7,K$10,$U80:$GC80,"&gt;a")+COUNTIFS($U$7:$GC$7,K$10,$U80:$GC80,"&gt;0")</f>
        <v>0</v>
      </c>
      <c r="L80" s="54">
        <f>COUNTIFS($U$7:$GC$7,L$10,$U80:$GC80,"&gt;a")+COUNTIFS($U$7:$GC$7,L$10,$U80:$GC80,"&gt;0")</f>
        <v>0</v>
      </c>
      <c r="M80" s="54">
        <f>COUNTIFS($U$7:$GC$7,M$10,$U80:$GC80,"&gt;a")+COUNTIFS($U$7:$GC$7,M$10,$U80:$GC80,"&gt;0")</f>
        <v>0</v>
      </c>
      <c r="N80" s="54">
        <f>COUNTIFS($U$8:$GC$8,"=K",U80:GC80,"&gt;a")+COUNTIFS($U$8:$GC$8,"=K",U80:GC80,"&gt;0")</f>
        <v>0</v>
      </c>
      <c r="O80" s="54">
        <f>COUNTIFS($U$8:$GC$8,"=C",U80:GC80,"&gt;a")+COUNTIFS($U$8:$GC$8,"=C",U80:GC80,"&gt;0")</f>
        <v>0</v>
      </c>
      <c r="P80" s="118"/>
      <c r="Q80" s="57"/>
      <c r="R80" s="57"/>
      <c r="S80" s="90"/>
      <c r="T80" s="59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5"/>
      <c r="AL80" s="65"/>
      <c r="AM80" s="65"/>
      <c r="AN80" s="65"/>
      <c r="AO80" s="65"/>
      <c r="AP80" s="66"/>
      <c r="AQ80" s="66"/>
      <c r="AR80" s="66"/>
      <c r="AS80" s="67"/>
      <c r="AT80" s="68"/>
      <c r="AU80" s="69"/>
      <c r="AV80" s="69"/>
      <c r="AW80" s="69"/>
      <c r="AX80" s="70"/>
      <c r="AY80" s="68"/>
      <c r="AZ80" s="69"/>
      <c r="BA80" s="69"/>
      <c r="BB80" s="69"/>
      <c r="BC80" s="67"/>
      <c r="BD80" s="68"/>
      <c r="BE80" s="69"/>
      <c r="BF80" s="69"/>
      <c r="BG80" s="69"/>
      <c r="BH80" s="70"/>
      <c r="BI80" s="68"/>
      <c r="BJ80" s="69"/>
      <c r="BK80" s="69"/>
      <c r="BL80" s="69"/>
      <c r="BM80" s="70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111"/>
      <c r="DL80" s="65"/>
      <c r="DM80" s="65"/>
      <c r="DN80" s="65"/>
      <c r="DO80" s="65"/>
      <c r="DP80" s="65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3" t="str">
        <f t="shared" si="38"/>
        <v/>
      </c>
      <c r="GE80" s="74" t="str">
        <f t="shared" si="39"/>
        <v>**</v>
      </c>
      <c r="GF80" s="74" t="str">
        <f t="shared" si="40"/>
        <v/>
      </c>
      <c r="GG80" s="74" t="str">
        <f t="shared" si="41"/>
        <v/>
      </c>
      <c r="GH80" s="75" t="str">
        <f t="shared" si="42"/>
        <v/>
      </c>
      <c r="GI80" s="74" t="str">
        <f t="shared" si="43"/>
        <v/>
      </c>
      <c r="GJ80" s="75" t="str">
        <f t="shared" si="44"/>
        <v/>
      </c>
      <c r="GK80" s="75" t="str">
        <f t="shared" si="45"/>
        <v/>
      </c>
      <c r="GL80" s="75" t="str">
        <f t="shared" si="46"/>
        <v/>
      </c>
      <c r="GM80" s="13">
        <f>ROW()</f>
        <v>80</v>
      </c>
      <c r="GN80" s="13" t="str">
        <f>IF(LEN(GL80)&gt;0,MAX(GN$11:GN79)+1,"")</f>
        <v/>
      </c>
      <c r="GO80" s="6" t="str">
        <f>IF(N80&gt;0,IF(O80=0,"K","Both"),IF(O80&gt;0,"C",""))</f>
        <v/>
      </c>
      <c r="GP80" s="75" t="str">
        <f>IF(ISTEXT(P80),A80,"")</f>
        <v/>
      </c>
      <c r="GQ80" s="76">
        <f>IF(ISNUMBER(GP80),IF(GP80&gt;8,MAX(GQ$10:GQ79)+1,0),0)</f>
        <v>0</v>
      </c>
      <c r="GR80" s="77" t="str">
        <f>IF(TRIM(P80)&gt;"a",COUNTIF([1]DrawDay1!AW$4:AW$3049,GE80)+COUNTIF([1]DrawDay1!AW$4:AW$3049,GF80)+COUNTIF([1]DrawDay2!AW$4:AW$2962,GE80)+COUNTIF([1]DrawDay2!AW$4:AW$2962,GF80)+COUNTIF([1]DrawDay3!AW$4:AW$2311,GE80)+COUNTIF([1]DrawDay3!AW$4:AW$2311,GF80)+COUNTIF([1]WarCanoe!AE$5:AE$1500,GD80),"")</f>
        <v/>
      </c>
      <c r="GS80" s="76">
        <f>IF(ISNUMBER(GR80),IF(GR80&gt;8,MAX(GS$10:GS79)+1,0),0)</f>
        <v>0</v>
      </c>
      <c r="GT80" s="78" t="str">
        <f t="shared" si="47"/>
        <v>**</v>
      </c>
      <c r="GU80" s="78"/>
      <c r="GV80" s="78" t="str">
        <f>IF(GK80="","",MATCH(GK80,GK$1:GK79,0))</f>
        <v/>
      </c>
      <c r="GW80" s="78" t="str">
        <f t="shared" si="48"/>
        <v/>
      </c>
      <c r="GX80" s="78" t="str">
        <f>IF(ISNUMBER(GW80),P80,"")</f>
        <v/>
      </c>
      <c r="GY80" s="74" t="str">
        <f>IF(ISNUMBER(GW80),INDEX(P$1:P$167,GW80),"")</f>
        <v/>
      </c>
      <c r="GZ80" s="79" t="str">
        <f>IF(ISNUMBER(GW80),MAX(GZ$11:GZ79)+1,"")</f>
        <v/>
      </c>
      <c r="HA80" s="80">
        <f>IF(ISTEXT(P80),IF(FIND(" ",P80&amp;HA$10)=(LEN(P80)+1),ROW(),0),0)</f>
        <v>0</v>
      </c>
      <c r="HB80" s="81">
        <f>IF(IF(LEN(TRIM(P80))=0,0,LEN(TRIM(P80))-LEN(SUBSTITUTE(P80," ",""))+1)&gt;2,ROW(),0)</f>
        <v>0</v>
      </c>
      <c r="HC80" s="81" t="str">
        <f>IF(LEN(R80)&gt;0,VLOOKUP(R80,HC$172:HD$179,2,FALSE),"")</f>
        <v/>
      </c>
      <c r="HD80" s="81" t="str">
        <f>IF(LEN(P80)&gt;0,IF(ISNA(HC80),ROW(),""),"")</f>
        <v/>
      </c>
      <c r="HE80" s="82" t="str">
        <f>IF(LEN(P80)&gt;0,IF(LEN(S80)&gt;0,VLOOKUP(P80,[1]PadTracInfo!G$2:H$999,2,FALSE),""),"")</f>
        <v/>
      </c>
      <c r="HF80" s="82"/>
      <c r="HG80" s="82" t="str">
        <f>IF(HF80="ok","ok",IF(LEN(S80)&gt;0,IF(S80=HE80,"ok","mismatch"),""))</f>
        <v/>
      </c>
      <c r="HH80" s="82" t="str">
        <f>IF(LEN(P80)&gt;0,IF(LEN(HG80)&gt;0,HG80,IF(LEN(S80)=0,VLOOKUP(P80,[1]PadTracInfo!G$2:H$999,2,FALSE),"")),"")</f>
        <v/>
      </c>
      <c r="HI80" s="83" t="str">
        <f>IF(LEN(P80)&gt;0,IF(ISNA(HH80),"Not Registered",IF(HH80="ok","ok",IF(HH80="mismatch","Registration number does not match",IF(ISNUMBER(HH80),"ok","Logic ERROR")))),"")</f>
        <v/>
      </c>
    </row>
    <row r="81" spans="1:217" ht="13.5" thickBot="1" x14ac:dyDescent="0.25">
      <c r="A81" s="54" t="str">
        <f>IF(ISTEXT(P81),COUNTIF([1]DrawDay1!AX$4:AX$3049,GE81)+COUNTIF([1]DrawDay1!AX$4:AX$3049,GF81)+COUNTIF([1]DrawDay2!AX$4:AX$2962,GE81)+COUNTIF([1]DrawDay2!AX$4:AX$2962,GF81)+COUNTIF([1]DrawDay3!AX$4:AX$2311,GE81)+COUNTIF([1]DrawDay3!AX$4:AX$2311,GF81)+COUNTIF([1]WarCanoe!AF$4:AF3421,GE81),"")</f>
        <v/>
      </c>
      <c r="B81" s="54" t="str">
        <f>IF(ISTEXT(P81),COUNTIF([1]DrawDay1!AV$4:AV$3049,GE81)+COUNTIF([1]DrawDay2!AV$4:AV$2962,GE81)+COUNTIF([1]DrawDay3!AV$4:AV$2311,GE81)+COUNTIF([1]WarCanoe!AG$4:AG3421,GE81),"")</f>
        <v/>
      </c>
      <c r="C81" s="55">
        <f t="shared" si="37"/>
        <v>0</v>
      </c>
      <c r="D81" s="54">
        <f>COUNTIFS($U$7:$GC$7,D$10,$U81:$GC81,"&gt;a")+COUNTIFS($U$7:$GC$7,D$10,$U81:$GC81,"&gt;0")</f>
        <v>0</v>
      </c>
      <c r="E81" s="54">
        <f>COUNTIFS($U$7:$GC$7,E$10,$U81:$GC81,"&gt;a")+COUNTIFS($U$7:$GC$7,E$10,$U81:$GC81,"&gt;0")</f>
        <v>0</v>
      </c>
      <c r="F81" s="54">
        <f>COUNTIFS($U$7:$GC$7,F$10,$U81:$GC81,"&gt;a")+COUNTIFS($U$7:$GC$7,F$10,$U81:$GC81,"&gt;0")</f>
        <v>0</v>
      </c>
      <c r="G81" s="54">
        <f>COUNTIFS($U$7:$GC$7,G$10,$U81:$GC81,"&gt;a")+COUNTIFS($U$7:$GC$7,G$10,$U81:$GC81,"&gt;0")</f>
        <v>0</v>
      </c>
      <c r="H81" s="54">
        <f>COUNTIFS($U$7:$GC$7,H$10,$U81:$GC81,"&gt;a")+COUNTIFS($U$7:$GC$7,H$10,$U81:$GC81,"&gt;0")</f>
        <v>0</v>
      </c>
      <c r="I81" s="54">
        <f>COUNTIFS($U$7:$GC$7,I$10,$U81:$GC81,"&gt;a")+COUNTIFS($U$7:$GC$7,I$10,$U81:$GC81,"&gt;0")</f>
        <v>0</v>
      </c>
      <c r="J81" s="54">
        <f>COUNTIFS($U$7:$GC$7,J$10,$U81:$GC81,"&gt;a")+COUNTIFS($U$7:$GC$7,J$10,$U81:$GC81,"&gt;0")</f>
        <v>0</v>
      </c>
      <c r="K81" s="54">
        <f>COUNTIFS($U$7:$GC$7,K$10,$U81:$GC81,"&gt;a")+COUNTIFS($U$7:$GC$7,K$10,$U81:$GC81,"&gt;0")</f>
        <v>0</v>
      </c>
      <c r="L81" s="54">
        <f>COUNTIFS($U$7:$GC$7,L$10,$U81:$GC81,"&gt;a")+COUNTIFS($U$7:$GC$7,L$10,$U81:$GC81,"&gt;0")</f>
        <v>0</v>
      </c>
      <c r="M81" s="54">
        <f>COUNTIFS($U$7:$GC$7,M$10,$U81:$GC81,"&gt;a")+COUNTIFS($U$7:$GC$7,M$10,$U81:$GC81,"&gt;0")</f>
        <v>0</v>
      </c>
      <c r="N81" s="54">
        <f>COUNTIFS($U$8:$GC$8,"=K",U81:GC81,"&gt;a")+COUNTIFS($U$8:$GC$8,"=K",U81:GC81,"&gt;0")</f>
        <v>0</v>
      </c>
      <c r="O81" s="54">
        <f>COUNTIFS($U$8:$GC$8,"=C",U81:GC81,"&gt;a")+COUNTIFS($U$8:$GC$8,"=C",U81:GC81,"&gt;0")</f>
        <v>0</v>
      </c>
      <c r="P81" s="56"/>
      <c r="Q81" s="86"/>
      <c r="R81" s="57"/>
      <c r="S81" s="87"/>
      <c r="T81" s="88"/>
      <c r="U81" s="63"/>
      <c r="V81" s="61"/>
      <c r="W81" s="63"/>
      <c r="X81" s="61"/>
      <c r="Y81" s="63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5"/>
      <c r="AL81" s="65"/>
      <c r="AM81" s="65"/>
      <c r="AN81" s="65"/>
      <c r="AO81" s="65"/>
      <c r="AP81" s="66"/>
      <c r="AQ81" s="66"/>
      <c r="AR81" s="66"/>
      <c r="AS81" s="67"/>
      <c r="AT81" s="68"/>
      <c r="AU81" s="69"/>
      <c r="AV81" s="69"/>
      <c r="AW81" s="69"/>
      <c r="AX81" s="70"/>
      <c r="AY81" s="68"/>
      <c r="AZ81" s="69"/>
      <c r="BA81" s="69"/>
      <c r="BB81" s="69"/>
      <c r="BC81" s="67"/>
      <c r="BD81" s="68"/>
      <c r="BE81" s="69"/>
      <c r="BF81" s="69"/>
      <c r="BG81" s="69"/>
      <c r="BH81" s="70"/>
      <c r="BI81" s="68"/>
      <c r="BJ81" s="69"/>
      <c r="BK81" s="69"/>
      <c r="BL81" s="69"/>
      <c r="BM81" s="70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3" t="str">
        <f t="shared" si="38"/>
        <v/>
      </c>
      <c r="GE81" s="74" t="str">
        <f t="shared" si="39"/>
        <v>**</v>
      </c>
      <c r="GF81" s="74" t="str">
        <f t="shared" si="40"/>
        <v/>
      </c>
      <c r="GG81" s="74" t="str">
        <f t="shared" si="41"/>
        <v/>
      </c>
      <c r="GH81" s="75" t="str">
        <f t="shared" si="42"/>
        <v/>
      </c>
      <c r="GI81" s="74" t="str">
        <f t="shared" si="43"/>
        <v/>
      </c>
      <c r="GJ81" s="75" t="str">
        <f t="shared" si="44"/>
        <v/>
      </c>
      <c r="GK81" s="75" t="str">
        <f t="shared" si="45"/>
        <v/>
      </c>
      <c r="GL81" s="75" t="str">
        <f t="shared" si="46"/>
        <v/>
      </c>
      <c r="GM81" s="13">
        <f>ROW()</f>
        <v>81</v>
      </c>
      <c r="GN81" s="13" t="str">
        <f>IF(LEN(GL81)&gt;0,MAX(GN$11:GN80)+1,"")</f>
        <v/>
      </c>
      <c r="GO81" s="6" t="str">
        <f>IF(N81&gt;0,IF(O81=0,"K","Both"),IF(O81&gt;0,"C",""))</f>
        <v/>
      </c>
      <c r="GP81" s="75" t="str">
        <f>IF(ISTEXT(P81),A81,"")</f>
        <v/>
      </c>
      <c r="GQ81" s="76">
        <f>IF(ISNUMBER(GP81),IF(GP81&gt;8,MAX(GQ$10:GQ80)+1,0),0)</f>
        <v>0</v>
      </c>
      <c r="GR81" s="77" t="str">
        <f>IF(TRIM(P81)&gt;"a",COUNTIF([1]DrawDay1!AW$4:AW$3049,GE81)+COUNTIF([1]DrawDay1!AW$4:AW$3049,GF81)+COUNTIF([1]DrawDay2!AW$4:AW$2962,GE81)+COUNTIF([1]DrawDay2!AW$4:AW$2962,GF81)+COUNTIF([1]DrawDay3!AW$4:AW$2311,GE81)+COUNTIF([1]DrawDay3!AW$4:AW$2311,GF81)+COUNTIF([1]WarCanoe!AE$5:AE$1500,GD81),"")</f>
        <v/>
      </c>
      <c r="GS81" s="76">
        <f>IF(ISNUMBER(GR81),IF(GR81&gt;8,MAX(GS$10:GS80)+1,0),0)</f>
        <v>0</v>
      </c>
      <c r="GT81" s="78" t="str">
        <f t="shared" si="47"/>
        <v>**</v>
      </c>
      <c r="GU81" s="78"/>
      <c r="GV81" s="78" t="str">
        <f>IF(GK81="","",MATCH(GK81,GK$1:GK80,0))</f>
        <v/>
      </c>
      <c r="GW81" s="78" t="str">
        <f t="shared" si="48"/>
        <v/>
      </c>
      <c r="GX81" s="78" t="str">
        <f>IF(ISNUMBER(GW81),P81,"")</f>
        <v/>
      </c>
      <c r="GY81" s="74" t="str">
        <f>IF(ISNUMBER(GW81),INDEX(P$1:P$167,GW81),"")</f>
        <v/>
      </c>
      <c r="GZ81" s="79" t="str">
        <f>IF(ISNUMBER(GW81),MAX(GZ$11:GZ80)+1,"")</f>
        <v/>
      </c>
      <c r="HA81" s="80">
        <f>IF(ISTEXT(P81),IF(FIND(" ",P81&amp;HA$10)=(LEN(P81)+1),ROW(),0),0)</f>
        <v>0</v>
      </c>
      <c r="HB81" s="81">
        <f>IF(IF(LEN(TRIM(P81))=0,0,LEN(TRIM(P81))-LEN(SUBSTITUTE(P81," ",""))+1)&gt;2,ROW(),0)</f>
        <v>0</v>
      </c>
      <c r="HC81" s="81" t="str">
        <f>IF(LEN(R81)&gt;0,VLOOKUP(R81,HC$172:HD$179,2,FALSE),"")</f>
        <v/>
      </c>
      <c r="HD81" s="81" t="str">
        <f>IF(LEN(P81)&gt;0,IF(ISNA(HC81),ROW(),""),"")</f>
        <v/>
      </c>
      <c r="HE81" s="82" t="str">
        <f>IF(LEN(P81)&gt;0,IF(LEN(S81)&gt;0,VLOOKUP(P81,[1]PadTracInfo!G$2:H$999,2,FALSE),""),"")</f>
        <v/>
      </c>
      <c r="HF81" s="82"/>
      <c r="HG81" s="82" t="str">
        <f>IF(HF81="ok","ok",IF(LEN(S81)&gt;0,IF(S81=HE81,"ok","mismatch"),""))</f>
        <v/>
      </c>
      <c r="HH81" s="82" t="str">
        <f>IF(LEN(P81)&gt;0,IF(LEN(HG81)&gt;0,HG81,IF(LEN(S81)=0,VLOOKUP(P81,[1]PadTracInfo!G$2:H$999,2,FALSE),"")),"")</f>
        <v/>
      </c>
      <c r="HI81" s="83" t="str">
        <f>IF(LEN(P81)&gt;0,IF(ISNA(HH81),"Not Registered",IF(HH81="ok","ok",IF(HH81="mismatch","Registration number does not match",IF(ISNUMBER(HH81),"ok","Logic ERROR")))),"")</f>
        <v/>
      </c>
    </row>
    <row r="82" spans="1:217" ht="13.5" thickBot="1" x14ac:dyDescent="0.25">
      <c r="A82" s="54" t="str">
        <f>IF(ISTEXT(P82),COUNTIF([1]DrawDay1!AX$4:AX$3049,GE82)+COUNTIF([1]DrawDay1!AX$4:AX$3049,GF82)+COUNTIF([1]DrawDay2!AX$4:AX$2962,GE82)+COUNTIF([1]DrawDay2!AX$4:AX$2962,GF82)+COUNTIF([1]DrawDay3!AX$4:AX$2311,GE82)+COUNTIF([1]DrawDay3!AX$4:AX$2311,GF82)+COUNTIF([1]WarCanoe!AF$4:AF3422,GE82),"")</f>
        <v/>
      </c>
      <c r="B82" s="54" t="str">
        <f>IF(ISTEXT(P82),COUNTIF([1]DrawDay1!AV$4:AV$3049,GE82)+COUNTIF([1]DrawDay2!AV$4:AV$2962,GE82)+COUNTIF([1]DrawDay3!AV$4:AV$2311,GE82)+COUNTIF([1]WarCanoe!AG$4:AG3422,GE82),"")</f>
        <v/>
      </c>
      <c r="C82" s="55">
        <f t="shared" si="37"/>
        <v>0</v>
      </c>
      <c r="D82" s="54">
        <f>COUNTIFS($U$7:$GC$7,D$10,$U82:$GC82,"&gt;a")+COUNTIFS($U$7:$GC$7,D$10,$U82:$GC82,"&gt;0")</f>
        <v>0</v>
      </c>
      <c r="E82" s="54">
        <f>COUNTIFS($U$7:$GC$7,E$10,$U82:$GC82,"&gt;a")+COUNTIFS($U$7:$GC$7,E$10,$U82:$GC82,"&gt;0")</f>
        <v>0</v>
      </c>
      <c r="F82" s="54">
        <f>COUNTIFS($U$7:$GC$7,F$10,$U82:$GC82,"&gt;a")+COUNTIFS($U$7:$GC$7,F$10,$U82:$GC82,"&gt;0")</f>
        <v>0</v>
      </c>
      <c r="G82" s="54">
        <f>COUNTIFS($U$7:$GC$7,G$10,$U82:$GC82,"&gt;a")+COUNTIFS($U$7:$GC$7,G$10,$U82:$GC82,"&gt;0")</f>
        <v>0</v>
      </c>
      <c r="H82" s="54">
        <f>COUNTIFS($U$7:$GC$7,H$10,$U82:$GC82,"&gt;a")+COUNTIFS($U$7:$GC$7,H$10,$U82:$GC82,"&gt;0")</f>
        <v>0</v>
      </c>
      <c r="I82" s="54">
        <f>COUNTIFS($U$7:$GC$7,I$10,$U82:$GC82,"&gt;a")+COUNTIFS($U$7:$GC$7,I$10,$U82:$GC82,"&gt;0")</f>
        <v>0</v>
      </c>
      <c r="J82" s="54">
        <f>COUNTIFS($U$7:$GC$7,J$10,$U82:$GC82,"&gt;a")+COUNTIFS($U$7:$GC$7,J$10,$U82:$GC82,"&gt;0")</f>
        <v>0</v>
      </c>
      <c r="K82" s="54">
        <f>COUNTIFS($U$7:$GC$7,K$10,$U82:$GC82,"&gt;a")+COUNTIFS($U$7:$GC$7,K$10,$U82:$GC82,"&gt;0")</f>
        <v>0</v>
      </c>
      <c r="L82" s="54">
        <f>COUNTIFS($U$7:$GC$7,L$10,$U82:$GC82,"&gt;a")+COUNTIFS($U$7:$GC$7,L$10,$U82:$GC82,"&gt;0")</f>
        <v>0</v>
      </c>
      <c r="M82" s="54">
        <f>COUNTIFS($U$7:$GC$7,M$10,$U82:$GC82,"&gt;a")+COUNTIFS($U$7:$GC$7,M$10,$U82:$GC82,"&gt;0")</f>
        <v>0</v>
      </c>
      <c r="N82" s="54">
        <f>COUNTIFS($U$8:$GC$8,"=K",U82:GC82,"&gt;a")+COUNTIFS($U$8:$GC$8,"=K",U82:GC82,"&gt;0")</f>
        <v>0</v>
      </c>
      <c r="O82" s="54">
        <f>COUNTIFS($U$8:$GC$8,"=C",U82:GC82,"&gt;a")+COUNTIFS($U$8:$GC$8,"=C",U82:GC82,"&gt;0")</f>
        <v>0</v>
      </c>
      <c r="P82" s="56"/>
      <c r="Q82" s="86"/>
      <c r="R82" s="57"/>
      <c r="S82" s="90"/>
      <c r="T82" s="88"/>
      <c r="U82" s="63"/>
      <c r="V82" s="61"/>
      <c r="W82" s="63"/>
      <c r="X82" s="61"/>
      <c r="Y82" s="110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89"/>
      <c r="AL82" s="89"/>
      <c r="AM82" s="65"/>
      <c r="AN82" s="65"/>
      <c r="AO82" s="65"/>
      <c r="AP82" s="66"/>
      <c r="AQ82" s="66"/>
      <c r="AR82" s="66"/>
      <c r="AS82" s="67"/>
      <c r="AT82" s="68"/>
      <c r="AU82" s="69"/>
      <c r="AV82" s="69"/>
      <c r="AW82" s="69"/>
      <c r="AX82" s="70"/>
      <c r="AY82" s="68"/>
      <c r="AZ82" s="69"/>
      <c r="BA82" s="69"/>
      <c r="BB82" s="69"/>
      <c r="BC82" s="67"/>
      <c r="BD82" s="68"/>
      <c r="BE82" s="69"/>
      <c r="BF82" s="69"/>
      <c r="BG82" s="69"/>
      <c r="BH82" s="70"/>
      <c r="BI82" s="68"/>
      <c r="BJ82" s="69"/>
      <c r="BK82" s="69"/>
      <c r="BL82" s="69"/>
      <c r="BM82" s="70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3" t="str">
        <f t="shared" si="38"/>
        <v/>
      </c>
      <c r="GE82" s="74" t="str">
        <f t="shared" si="39"/>
        <v>**</v>
      </c>
      <c r="GF82" s="74" t="str">
        <f t="shared" si="40"/>
        <v/>
      </c>
      <c r="GG82" s="74" t="str">
        <f t="shared" si="41"/>
        <v/>
      </c>
      <c r="GH82" s="75" t="str">
        <f t="shared" si="42"/>
        <v/>
      </c>
      <c r="GI82" s="74" t="str">
        <f t="shared" si="43"/>
        <v/>
      </c>
      <c r="GJ82" s="75" t="str">
        <f t="shared" si="44"/>
        <v/>
      </c>
      <c r="GK82" s="75" t="str">
        <f t="shared" si="45"/>
        <v/>
      </c>
      <c r="GL82" s="75" t="str">
        <f t="shared" si="46"/>
        <v/>
      </c>
      <c r="GM82" s="13">
        <f>ROW()</f>
        <v>82</v>
      </c>
      <c r="GN82" s="13" t="str">
        <f>IF(LEN(GL82)&gt;0,MAX(GN$11:GN81)+1,"")</f>
        <v/>
      </c>
      <c r="GO82" s="6" t="str">
        <f>IF(N82&gt;0,IF(O82=0,"K","Both"),IF(O82&gt;0,"C",""))</f>
        <v/>
      </c>
      <c r="GP82" s="75" t="str">
        <f>IF(ISTEXT(P82),A82,"")</f>
        <v/>
      </c>
      <c r="GQ82" s="76">
        <f>IF(ISNUMBER(GP82),IF(GP82&gt;8,MAX(GQ$10:GQ81)+1,0),0)</f>
        <v>0</v>
      </c>
      <c r="GR82" s="77" t="str">
        <f>IF(TRIM(P82)&gt;"a",COUNTIF([1]DrawDay1!AW$4:AW$3049,GE82)+COUNTIF([1]DrawDay1!AW$4:AW$3049,GF82)+COUNTIF([1]DrawDay2!AW$4:AW$2962,GE82)+COUNTIF([1]DrawDay2!AW$4:AW$2962,GF82)+COUNTIF([1]DrawDay3!AW$4:AW$2311,GE82)+COUNTIF([1]DrawDay3!AW$4:AW$2311,GF82)+COUNTIF([1]WarCanoe!AE$5:AE$1500,GD82),"")</f>
        <v/>
      </c>
      <c r="GS82" s="76">
        <f>IF(ISNUMBER(GR82),IF(GR82&gt;8,MAX(GS$10:GS81)+1,0),0)</f>
        <v>0</v>
      </c>
      <c r="GT82" s="78" t="str">
        <f t="shared" si="47"/>
        <v>**</v>
      </c>
      <c r="GU82" s="78"/>
      <c r="GV82" s="78" t="str">
        <f>IF(GK82="","",MATCH(GK82,GK$1:GK81,0))</f>
        <v/>
      </c>
      <c r="GW82" s="78" t="str">
        <f t="shared" si="48"/>
        <v/>
      </c>
      <c r="GX82" s="78" t="str">
        <f>IF(ISNUMBER(GW82),P82,"")</f>
        <v/>
      </c>
      <c r="GY82" s="74" t="str">
        <f>IF(ISNUMBER(GW82),INDEX(P$1:P$167,GW82),"")</f>
        <v/>
      </c>
      <c r="GZ82" s="79" t="str">
        <f>IF(ISNUMBER(GW82),MAX(GZ$11:GZ81)+1,"")</f>
        <v/>
      </c>
      <c r="HA82" s="80">
        <f>IF(ISTEXT(P82),IF(FIND(" ",P82&amp;HA$10)=(LEN(P82)+1),ROW(),0),0)</f>
        <v>0</v>
      </c>
      <c r="HB82" s="81">
        <f>IF(IF(LEN(TRIM(P82))=0,0,LEN(TRIM(P82))-LEN(SUBSTITUTE(P82," ",""))+1)&gt;2,ROW(),0)</f>
        <v>0</v>
      </c>
      <c r="HC82" s="81" t="str">
        <f>IF(LEN(R82)&gt;0,VLOOKUP(R82,HC$172:HD$179,2,FALSE),"")</f>
        <v/>
      </c>
      <c r="HD82" s="81" t="str">
        <f>IF(LEN(P82)&gt;0,IF(ISNA(HC82),ROW(),""),"")</f>
        <v/>
      </c>
      <c r="HE82" s="82" t="str">
        <f>IF(LEN(P82)&gt;0,IF(LEN(S82)&gt;0,VLOOKUP(P82,[1]PadTracInfo!G$2:H$999,2,FALSE),""),"")</f>
        <v/>
      </c>
      <c r="HF82" s="82"/>
      <c r="HG82" s="82" t="str">
        <f>IF(HF82="ok","ok",IF(LEN(S82)&gt;0,IF(S82=HE82,"ok","mismatch"),""))</f>
        <v/>
      </c>
      <c r="HH82" s="82" t="str">
        <f>IF(LEN(P82)&gt;0,IF(LEN(HG82)&gt;0,HG82,IF(LEN(S82)=0,VLOOKUP(P82,[1]PadTracInfo!G$2:H$999,2,FALSE),"")),"")</f>
        <v/>
      </c>
      <c r="HI82" s="83" t="str">
        <f>IF(LEN(P82)&gt;0,IF(ISNA(HH82),"Not Registered",IF(HH82="ok","ok",IF(HH82="mismatch","Registration number does not match",IF(ISNUMBER(HH82),"ok","Logic ERROR")))),"")</f>
        <v/>
      </c>
    </row>
    <row r="83" spans="1:217" ht="13.5" thickBot="1" x14ac:dyDescent="0.25">
      <c r="A83" s="54" t="str">
        <f>IF(ISTEXT(P83),COUNTIF([1]DrawDay1!AX$4:AX$3049,GE83)+COUNTIF([1]DrawDay1!AX$4:AX$3049,GF83)+COUNTIF([1]DrawDay2!AX$4:AX$2962,GE83)+COUNTIF([1]DrawDay2!AX$4:AX$2962,GF83)+COUNTIF([1]DrawDay3!AX$4:AX$2311,GE83)+COUNTIF([1]DrawDay3!AX$4:AX$2311,GF83)+COUNTIF([1]WarCanoe!AF$4:AF3423,GE83),"")</f>
        <v/>
      </c>
      <c r="B83" s="54" t="str">
        <f>IF(ISTEXT(P83),COUNTIF([1]DrawDay1!AV$4:AV$3049,GE83)+COUNTIF([1]DrawDay2!AV$4:AV$2962,GE83)+COUNTIF([1]DrawDay3!AV$4:AV$2311,GE83)+COUNTIF([1]WarCanoe!AG$4:AG3423,GE83),"")</f>
        <v/>
      </c>
      <c r="C83" s="55">
        <f t="shared" si="37"/>
        <v>0</v>
      </c>
      <c r="D83" s="54">
        <f>COUNTIFS($U$7:$GC$7,D$10,$U83:$GC83,"&gt;a")+COUNTIFS($U$7:$GC$7,D$10,$U83:$GC83,"&gt;0")</f>
        <v>0</v>
      </c>
      <c r="E83" s="54">
        <f>COUNTIFS($U$7:$GC$7,E$10,$U83:$GC83,"&gt;a")+COUNTIFS($U$7:$GC$7,E$10,$U83:$GC83,"&gt;0")</f>
        <v>0</v>
      </c>
      <c r="F83" s="54">
        <f>COUNTIFS($U$7:$GC$7,F$10,$U83:$GC83,"&gt;a")+COUNTIFS($U$7:$GC$7,F$10,$U83:$GC83,"&gt;0")</f>
        <v>0</v>
      </c>
      <c r="G83" s="54">
        <f>COUNTIFS($U$7:$GC$7,G$10,$U83:$GC83,"&gt;a")+COUNTIFS($U$7:$GC$7,G$10,$U83:$GC83,"&gt;0")</f>
        <v>0</v>
      </c>
      <c r="H83" s="54">
        <f>COUNTIFS($U$7:$GC$7,H$10,$U83:$GC83,"&gt;a")+COUNTIFS($U$7:$GC$7,H$10,$U83:$GC83,"&gt;0")</f>
        <v>0</v>
      </c>
      <c r="I83" s="54">
        <f>COUNTIFS($U$7:$GC$7,I$10,$U83:$GC83,"&gt;a")+COUNTIFS($U$7:$GC$7,I$10,$U83:$GC83,"&gt;0")</f>
        <v>0</v>
      </c>
      <c r="J83" s="54">
        <f>COUNTIFS($U$7:$GC$7,J$10,$U83:$GC83,"&gt;a")+COUNTIFS($U$7:$GC$7,J$10,$U83:$GC83,"&gt;0")</f>
        <v>0</v>
      </c>
      <c r="K83" s="54">
        <f>COUNTIFS($U$7:$GC$7,K$10,$U83:$GC83,"&gt;a")+COUNTIFS($U$7:$GC$7,K$10,$U83:$GC83,"&gt;0")</f>
        <v>0</v>
      </c>
      <c r="L83" s="54">
        <f>COUNTIFS($U$7:$GC$7,L$10,$U83:$GC83,"&gt;a")+COUNTIFS($U$7:$GC$7,L$10,$U83:$GC83,"&gt;0")</f>
        <v>0</v>
      </c>
      <c r="M83" s="54">
        <f>COUNTIFS($U$7:$GC$7,M$10,$U83:$GC83,"&gt;a")+COUNTIFS($U$7:$GC$7,M$10,$U83:$GC83,"&gt;0")</f>
        <v>0</v>
      </c>
      <c r="N83" s="54">
        <f>COUNTIFS($U$8:$GC$8,"=K",U83:GC83,"&gt;a")+COUNTIFS($U$8:$GC$8,"=K",U83:GC83,"&gt;0")</f>
        <v>0</v>
      </c>
      <c r="O83" s="54">
        <f>COUNTIFS($U$8:$GC$8,"=C",U83:GC83,"&gt;a")+COUNTIFS($U$8:$GC$8,"=C",U83:GC83,"&gt;0")</f>
        <v>0</v>
      </c>
      <c r="P83" s="56"/>
      <c r="Q83" s="86"/>
      <c r="R83" s="57"/>
      <c r="S83" s="90"/>
      <c r="T83" s="88"/>
      <c r="U83" s="61"/>
      <c r="V83" s="61"/>
      <c r="W83" s="61"/>
      <c r="X83" s="61"/>
      <c r="Y83" s="63"/>
      <c r="Z83" s="63"/>
      <c r="AA83" s="61"/>
      <c r="AB83" s="61"/>
      <c r="AC83" s="61"/>
      <c r="AD83" s="61"/>
      <c r="AE83" s="61"/>
      <c r="AF83" s="61"/>
      <c r="AG83" s="61"/>
      <c r="AH83" s="61"/>
      <c r="AI83" s="89"/>
      <c r="AJ83" s="61"/>
      <c r="AK83" s="89"/>
      <c r="AL83" s="89"/>
      <c r="AM83" s="65"/>
      <c r="AN83" s="65"/>
      <c r="AO83" s="65"/>
      <c r="AP83" s="66"/>
      <c r="AQ83" s="66"/>
      <c r="AR83" s="66"/>
      <c r="AS83" s="67"/>
      <c r="AT83" s="68"/>
      <c r="AU83" s="69"/>
      <c r="AV83" s="69"/>
      <c r="AW83" s="69"/>
      <c r="AX83" s="70"/>
      <c r="AY83" s="68"/>
      <c r="AZ83" s="69"/>
      <c r="BA83" s="69"/>
      <c r="BB83" s="69"/>
      <c r="BC83" s="67"/>
      <c r="BD83" s="68"/>
      <c r="BE83" s="69"/>
      <c r="BF83" s="69"/>
      <c r="BG83" s="69"/>
      <c r="BH83" s="70"/>
      <c r="BI83" s="68"/>
      <c r="BJ83" s="69"/>
      <c r="BK83" s="69"/>
      <c r="BL83" s="69"/>
      <c r="BM83" s="70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3" t="str">
        <f t="shared" si="38"/>
        <v/>
      </c>
      <c r="GE83" s="74" t="str">
        <f t="shared" si="39"/>
        <v>**</v>
      </c>
      <c r="GF83" s="74" t="str">
        <f t="shared" si="40"/>
        <v/>
      </c>
      <c r="GG83" s="74" t="str">
        <f t="shared" si="41"/>
        <v/>
      </c>
      <c r="GH83" s="75" t="str">
        <f t="shared" si="42"/>
        <v/>
      </c>
      <c r="GI83" s="74" t="str">
        <f t="shared" si="43"/>
        <v/>
      </c>
      <c r="GJ83" s="75" t="str">
        <f t="shared" si="44"/>
        <v/>
      </c>
      <c r="GK83" s="75" t="str">
        <f t="shared" si="45"/>
        <v/>
      </c>
      <c r="GL83" s="75" t="str">
        <f t="shared" si="46"/>
        <v/>
      </c>
      <c r="GM83" s="13">
        <f>ROW()</f>
        <v>83</v>
      </c>
      <c r="GN83" s="13" t="str">
        <f>IF(LEN(GL83)&gt;0,MAX(GN$11:GN82)+1,"")</f>
        <v/>
      </c>
      <c r="GO83" s="6" t="str">
        <f>IF(N83&gt;0,IF(O83=0,"K","Both"),IF(O83&gt;0,"C",""))</f>
        <v/>
      </c>
      <c r="GP83" s="75" t="str">
        <f>IF(ISTEXT(P83),A83,"")</f>
        <v/>
      </c>
      <c r="GQ83" s="76">
        <f>IF(ISNUMBER(GP83),IF(GP83&gt;8,MAX(GQ$10:GQ82)+1,0),0)</f>
        <v>0</v>
      </c>
      <c r="GR83" s="77" t="str">
        <f>IF(TRIM(P83)&gt;"a",COUNTIF([1]DrawDay1!AW$4:AW$3049,GE83)+COUNTIF([1]DrawDay1!AW$4:AW$3049,GF83)+COUNTIF([1]DrawDay2!AW$4:AW$2962,GE83)+COUNTIF([1]DrawDay2!AW$4:AW$2962,GF83)+COUNTIF([1]DrawDay3!AW$4:AW$2311,GE83)+COUNTIF([1]DrawDay3!AW$4:AW$2311,GF83)+COUNTIF([1]WarCanoe!AE$5:AE$1500,GD83),"")</f>
        <v/>
      </c>
      <c r="GS83" s="76">
        <f>IF(ISNUMBER(GR83),IF(GR83&gt;8,MAX(GS$10:GS82)+1,0),0)</f>
        <v>0</v>
      </c>
      <c r="GT83" s="78" t="str">
        <f t="shared" si="47"/>
        <v>**</v>
      </c>
      <c r="GU83" s="78"/>
      <c r="GV83" s="78" t="str">
        <f>IF(GK83="","",MATCH(GK83,GK$1:GK82,0))</f>
        <v/>
      </c>
      <c r="GW83" s="78" t="str">
        <f t="shared" si="48"/>
        <v/>
      </c>
      <c r="GX83" s="78" t="str">
        <f>IF(ISNUMBER(GW83),P83,"")</f>
        <v/>
      </c>
      <c r="GY83" s="74" t="str">
        <f>IF(ISNUMBER(GW83),INDEX(P$1:P$167,GW83),"")</f>
        <v/>
      </c>
      <c r="GZ83" s="79" t="str">
        <f>IF(ISNUMBER(GW83),MAX(GZ$11:GZ82)+1,"")</f>
        <v/>
      </c>
      <c r="HA83" s="80">
        <f>IF(ISTEXT(P83),IF(FIND(" ",P83&amp;HA$10)=(LEN(P83)+1),ROW(),0),0)</f>
        <v>0</v>
      </c>
      <c r="HB83" s="81">
        <f>IF(IF(LEN(TRIM(P83))=0,0,LEN(TRIM(P83))-LEN(SUBSTITUTE(P83," ",""))+1)&gt;2,ROW(),0)</f>
        <v>0</v>
      </c>
      <c r="HC83" s="81" t="str">
        <f>IF(LEN(R83)&gt;0,VLOOKUP(R83,HC$172:HD$179,2,FALSE),"")</f>
        <v/>
      </c>
      <c r="HD83" s="81" t="str">
        <f>IF(LEN(P83)&gt;0,IF(ISNA(HC83),ROW(),""),"")</f>
        <v/>
      </c>
      <c r="HE83" s="82" t="str">
        <f>IF(LEN(P83)&gt;0,IF(LEN(S83)&gt;0,VLOOKUP(P83,[1]PadTracInfo!G$2:H$999,2,FALSE),""),"")</f>
        <v/>
      </c>
      <c r="HF83" s="82"/>
      <c r="HG83" s="82" t="str">
        <f>IF(HF83="ok","ok",IF(LEN(S83)&gt;0,IF(S83=HE83,"ok","mismatch"),""))</f>
        <v/>
      </c>
      <c r="HH83" s="82" t="str">
        <f>IF(LEN(P83)&gt;0,IF(LEN(HG83)&gt;0,HG83,IF(LEN(S83)=0,VLOOKUP(P83,[1]PadTracInfo!G$2:H$999,2,FALSE),"")),"")</f>
        <v/>
      </c>
      <c r="HI83" s="83" t="str">
        <f>IF(LEN(P83)&gt;0,IF(ISNA(HH83),"Not Registered",IF(HH83="ok","ok",IF(HH83="mismatch","Registration number does not match",IF(ISNUMBER(HH83),"ok","Logic ERROR")))),"")</f>
        <v/>
      </c>
    </row>
    <row r="84" spans="1:217" ht="13.5" thickBot="1" x14ac:dyDescent="0.25">
      <c r="A84" s="54" t="str">
        <f>IF(ISTEXT(P84),COUNTIF([1]DrawDay1!AX$4:AX$3049,GE84)+COUNTIF([1]DrawDay1!AX$4:AX$3049,GF84)+COUNTIF([1]DrawDay2!AX$4:AX$2962,GE84)+COUNTIF([1]DrawDay2!AX$4:AX$2962,GF84)+COUNTIF([1]DrawDay3!AX$4:AX$2311,GE84)+COUNTIF([1]DrawDay3!AX$4:AX$2311,GF84)+COUNTIF([1]WarCanoe!AF$4:AF3424,GE84),"")</f>
        <v/>
      </c>
      <c r="B84" s="54" t="str">
        <f>IF(ISTEXT(P84),COUNTIF([1]DrawDay1!AV$4:AV$3049,GE84)+COUNTIF([1]DrawDay2!AV$4:AV$2962,GE84)+COUNTIF([1]DrawDay3!AV$4:AV$2311,GE84)+COUNTIF([1]WarCanoe!AG$4:AG3424,GE84),"")</f>
        <v/>
      </c>
      <c r="C84" s="55">
        <f t="shared" si="37"/>
        <v>0</v>
      </c>
      <c r="D84" s="54">
        <f>COUNTIFS($U$7:$GC$7,D$10,$U84:$GC84,"&gt;a")+COUNTIFS($U$7:$GC$7,D$10,$U84:$GC84,"&gt;0")</f>
        <v>0</v>
      </c>
      <c r="E84" s="54">
        <f>COUNTIFS($U$7:$GC$7,E$10,$U84:$GC84,"&gt;a")+COUNTIFS($U$7:$GC$7,E$10,$U84:$GC84,"&gt;0")</f>
        <v>0</v>
      </c>
      <c r="F84" s="54">
        <f>COUNTIFS($U$7:$GC$7,F$10,$U84:$GC84,"&gt;a")+COUNTIFS($U$7:$GC$7,F$10,$U84:$GC84,"&gt;0")</f>
        <v>0</v>
      </c>
      <c r="G84" s="54">
        <f>COUNTIFS($U$7:$GC$7,G$10,$U84:$GC84,"&gt;a")+COUNTIFS($U$7:$GC$7,G$10,$U84:$GC84,"&gt;0")</f>
        <v>0</v>
      </c>
      <c r="H84" s="54">
        <f>COUNTIFS($U$7:$GC$7,H$10,$U84:$GC84,"&gt;a")+COUNTIFS($U$7:$GC$7,H$10,$U84:$GC84,"&gt;0")</f>
        <v>0</v>
      </c>
      <c r="I84" s="54">
        <f>COUNTIFS($U$7:$GC$7,I$10,$U84:$GC84,"&gt;a")+COUNTIFS($U$7:$GC$7,I$10,$U84:$GC84,"&gt;0")</f>
        <v>0</v>
      </c>
      <c r="J84" s="54">
        <f>COUNTIFS($U$7:$GC$7,J$10,$U84:$GC84,"&gt;a")+COUNTIFS($U$7:$GC$7,J$10,$U84:$GC84,"&gt;0")</f>
        <v>0</v>
      </c>
      <c r="K84" s="54">
        <f>COUNTIFS($U$7:$GC$7,K$10,$U84:$GC84,"&gt;a")+COUNTIFS($U$7:$GC$7,K$10,$U84:$GC84,"&gt;0")</f>
        <v>0</v>
      </c>
      <c r="L84" s="54">
        <f>COUNTIFS($U$7:$GC$7,L$10,$U84:$GC84,"&gt;a")+COUNTIFS($U$7:$GC$7,L$10,$U84:$GC84,"&gt;0")</f>
        <v>0</v>
      </c>
      <c r="M84" s="54">
        <f>COUNTIFS($U$7:$GC$7,M$10,$U84:$GC84,"&gt;a")+COUNTIFS($U$7:$GC$7,M$10,$U84:$GC84,"&gt;0")</f>
        <v>0</v>
      </c>
      <c r="N84" s="54">
        <f>COUNTIFS($U$8:$GC$8,"=K",U84:GC84,"&gt;a")+COUNTIFS($U$8:$GC$8,"=K",U84:GC84,"&gt;0")</f>
        <v>0</v>
      </c>
      <c r="O84" s="54">
        <f>COUNTIFS($U$8:$GC$8,"=C",U84:GC84,"&gt;a")+COUNTIFS($U$8:$GC$8,"=C",U84:GC84,"&gt;0")</f>
        <v>0</v>
      </c>
      <c r="P84" s="56"/>
      <c r="Q84" s="86"/>
      <c r="R84" s="57"/>
      <c r="S84" s="90"/>
      <c r="T84" s="88"/>
      <c r="U84" s="61"/>
      <c r="V84" s="61"/>
      <c r="W84" s="61"/>
      <c r="X84" s="61"/>
      <c r="Y84" s="63"/>
      <c r="Z84" s="63"/>
      <c r="AA84" s="61"/>
      <c r="AB84" s="61"/>
      <c r="AC84" s="61"/>
      <c r="AD84" s="61"/>
      <c r="AE84" s="61"/>
      <c r="AF84" s="61"/>
      <c r="AG84" s="61"/>
      <c r="AH84" s="61"/>
      <c r="AI84" s="63"/>
      <c r="AJ84" s="61"/>
      <c r="AK84" s="89"/>
      <c r="AL84" s="89"/>
      <c r="AM84" s="65"/>
      <c r="AN84" s="65"/>
      <c r="AO84" s="65"/>
      <c r="AP84" s="66"/>
      <c r="AQ84" s="66"/>
      <c r="AR84" s="66"/>
      <c r="AS84" s="67"/>
      <c r="AT84" s="68"/>
      <c r="AU84" s="69"/>
      <c r="AV84" s="69"/>
      <c r="AW84" s="69"/>
      <c r="AX84" s="70"/>
      <c r="AY84" s="68"/>
      <c r="AZ84" s="69"/>
      <c r="BA84" s="69"/>
      <c r="BB84" s="69"/>
      <c r="BC84" s="67"/>
      <c r="BD84" s="68"/>
      <c r="BE84" s="69"/>
      <c r="BF84" s="69"/>
      <c r="BG84" s="69"/>
      <c r="BH84" s="70"/>
      <c r="BI84" s="68"/>
      <c r="BJ84" s="69"/>
      <c r="BK84" s="69"/>
      <c r="BL84" s="69"/>
      <c r="BM84" s="70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3" t="str">
        <f t="shared" si="38"/>
        <v/>
      </c>
      <c r="GE84" s="74" t="str">
        <f t="shared" si="39"/>
        <v>**</v>
      </c>
      <c r="GF84" s="74" t="str">
        <f t="shared" si="40"/>
        <v/>
      </c>
      <c r="GG84" s="74" t="str">
        <f t="shared" si="41"/>
        <v/>
      </c>
      <c r="GH84" s="75" t="str">
        <f t="shared" si="42"/>
        <v/>
      </c>
      <c r="GI84" s="74" t="str">
        <f t="shared" si="43"/>
        <v/>
      </c>
      <c r="GJ84" s="75" t="str">
        <f t="shared" si="44"/>
        <v/>
      </c>
      <c r="GK84" s="75" t="str">
        <f t="shared" si="45"/>
        <v/>
      </c>
      <c r="GL84" s="75" t="str">
        <f t="shared" si="46"/>
        <v/>
      </c>
      <c r="GM84" s="13">
        <f>ROW()</f>
        <v>84</v>
      </c>
      <c r="GN84" s="13" t="str">
        <f>IF(LEN(GL84)&gt;0,MAX(GN$11:GN83)+1,"")</f>
        <v/>
      </c>
      <c r="GO84" s="6" t="str">
        <f>IF(N84&gt;0,IF(O84=0,"K","Both"),IF(O84&gt;0,"C",""))</f>
        <v/>
      </c>
      <c r="GP84" s="75" t="str">
        <f>IF(ISTEXT(P84),A84,"")</f>
        <v/>
      </c>
      <c r="GQ84" s="76">
        <f>IF(ISNUMBER(GP84),IF(GP84&gt;8,MAX(GQ$10:GQ83)+1,0),0)</f>
        <v>0</v>
      </c>
      <c r="GR84" s="77" t="str">
        <f>IF(TRIM(P84)&gt;"a",COUNTIF([1]DrawDay1!AW$4:AW$3049,GE84)+COUNTIF([1]DrawDay1!AW$4:AW$3049,GF84)+COUNTIF([1]DrawDay2!AW$4:AW$2962,GE84)+COUNTIF([1]DrawDay2!AW$4:AW$2962,GF84)+COUNTIF([1]DrawDay3!AW$4:AW$2311,GE84)+COUNTIF([1]DrawDay3!AW$4:AW$2311,GF84)+COUNTIF([1]WarCanoe!AE$5:AE$1500,GD84),"")</f>
        <v/>
      </c>
      <c r="GS84" s="76">
        <f>IF(ISNUMBER(GR84),IF(GR84&gt;8,MAX(GS$10:GS83)+1,0),0)</f>
        <v>0</v>
      </c>
      <c r="GT84" s="78" t="str">
        <f t="shared" si="47"/>
        <v>**</v>
      </c>
      <c r="GU84" s="78"/>
      <c r="GV84" s="78" t="str">
        <f>IF(GK84="","",MATCH(GK84,GK$1:GK83,0))</f>
        <v/>
      </c>
      <c r="GW84" s="78" t="str">
        <f t="shared" si="48"/>
        <v/>
      </c>
      <c r="GX84" s="78" t="str">
        <f>IF(ISNUMBER(GW84),P84,"")</f>
        <v/>
      </c>
      <c r="GY84" s="74" t="str">
        <f>IF(ISNUMBER(GW84),INDEX(P$1:P$167,GW84),"")</f>
        <v/>
      </c>
      <c r="GZ84" s="79" t="str">
        <f>IF(ISNUMBER(GW84),MAX(GZ$11:GZ83)+1,"")</f>
        <v/>
      </c>
      <c r="HA84" s="80">
        <f>IF(ISTEXT(P84),IF(FIND(" ",P84&amp;HA$10)=(LEN(P84)+1),ROW(),0),0)</f>
        <v>0</v>
      </c>
      <c r="HB84" s="81">
        <f>IF(IF(LEN(TRIM(P84))=0,0,LEN(TRIM(P84))-LEN(SUBSTITUTE(P84," ",""))+1)&gt;2,ROW(),0)</f>
        <v>0</v>
      </c>
      <c r="HC84" s="81" t="str">
        <f>IF(LEN(R84)&gt;0,VLOOKUP(R84,HC$172:HD$179,2,FALSE),"")</f>
        <v/>
      </c>
      <c r="HD84" s="81" t="str">
        <f>IF(LEN(P84)&gt;0,IF(ISNA(HC84),ROW(),""),"")</f>
        <v/>
      </c>
      <c r="HE84" s="82" t="str">
        <f>IF(LEN(P84)&gt;0,IF(LEN(S84)&gt;0,VLOOKUP(P84,[1]PadTracInfo!G$2:H$999,2,FALSE),""),"")</f>
        <v/>
      </c>
      <c r="HF84" s="82"/>
      <c r="HG84" s="82" t="str">
        <f>IF(HF84="ok","ok",IF(LEN(S84)&gt;0,IF(S84=HE84,"ok","mismatch"),""))</f>
        <v/>
      </c>
      <c r="HH84" s="82" t="str">
        <f>IF(LEN(P84)&gt;0,IF(LEN(HG84)&gt;0,HG84,IF(LEN(S84)=0,VLOOKUP(P84,[1]PadTracInfo!G$2:H$999,2,FALSE),"")),"")</f>
        <v/>
      </c>
      <c r="HI84" s="83" t="str">
        <f>IF(LEN(P84)&gt;0,IF(ISNA(HH84),"Not Registered",IF(HH84="ok","ok",IF(HH84="mismatch","Registration number does not match",IF(ISNUMBER(HH84),"ok","Logic ERROR")))),"")</f>
        <v/>
      </c>
    </row>
    <row r="85" spans="1:217" ht="13.5" thickBot="1" x14ac:dyDescent="0.25">
      <c r="A85" s="54" t="str">
        <f>IF(ISTEXT(P85),COUNTIF([1]DrawDay1!AX$4:AX$3049,GE85)+COUNTIF([1]DrawDay1!AX$4:AX$3049,GF85)+COUNTIF([1]DrawDay2!AX$4:AX$2962,GE85)+COUNTIF([1]DrawDay2!AX$4:AX$2962,GF85)+COUNTIF([1]DrawDay3!AX$4:AX$2311,GE85)+COUNTIF([1]DrawDay3!AX$4:AX$2311,GF85)+COUNTIF([1]WarCanoe!AF$4:AF3425,GE85),"")</f>
        <v/>
      </c>
      <c r="B85" s="54" t="str">
        <f>IF(ISTEXT(P85),COUNTIF([1]DrawDay1!AV$4:AV$3049,GE85)+COUNTIF([1]DrawDay2!AV$4:AV$2962,GE85)+COUNTIF([1]DrawDay3!AV$4:AV$2311,GE85)+COUNTIF([1]WarCanoe!AG$4:AG3425,GE85),"")</f>
        <v/>
      </c>
      <c r="C85" s="55">
        <f t="shared" si="37"/>
        <v>0</v>
      </c>
      <c r="D85" s="54">
        <f>COUNTIFS($U$7:$GC$7,D$10,$U85:$GC85,"&gt;a")+COUNTIFS($U$7:$GC$7,D$10,$U85:$GC85,"&gt;0")</f>
        <v>0</v>
      </c>
      <c r="E85" s="54">
        <f>COUNTIFS($U$7:$GC$7,E$10,$U85:$GC85,"&gt;a")+COUNTIFS($U$7:$GC$7,E$10,$U85:$GC85,"&gt;0")</f>
        <v>0</v>
      </c>
      <c r="F85" s="54">
        <f>COUNTIFS($U$7:$GC$7,F$10,$U85:$GC85,"&gt;a")+COUNTIFS($U$7:$GC$7,F$10,$U85:$GC85,"&gt;0")</f>
        <v>0</v>
      </c>
      <c r="G85" s="54">
        <f>COUNTIFS($U$7:$GC$7,G$10,$U85:$GC85,"&gt;a")+COUNTIFS($U$7:$GC$7,G$10,$U85:$GC85,"&gt;0")</f>
        <v>0</v>
      </c>
      <c r="H85" s="54">
        <f>COUNTIFS($U$7:$GC$7,H$10,$U85:$GC85,"&gt;a")+COUNTIFS($U$7:$GC$7,H$10,$U85:$GC85,"&gt;0")</f>
        <v>0</v>
      </c>
      <c r="I85" s="54">
        <f>COUNTIFS($U$7:$GC$7,I$10,$U85:$GC85,"&gt;a")+COUNTIFS($U$7:$GC$7,I$10,$U85:$GC85,"&gt;0")</f>
        <v>0</v>
      </c>
      <c r="J85" s="54">
        <f>COUNTIFS($U$7:$GC$7,J$10,$U85:$GC85,"&gt;a")+COUNTIFS($U$7:$GC$7,J$10,$U85:$GC85,"&gt;0")</f>
        <v>0</v>
      </c>
      <c r="K85" s="54">
        <f>COUNTIFS($U$7:$GC$7,K$10,$U85:$GC85,"&gt;a")+COUNTIFS($U$7:$GC$7,K$10,$U85:$GC85,"&gt;0")</f>
        <v>0</v>
      </c>
      <c r="L85" s="54">
        <f>COUNTIFS($U$7:$GC$7,L$10,$U85:$GC85,"&gt;a")+COUNTIFS($U$7:$GC$7,L$10,$U85:$GC85,"&gt;0")</f>
        <v>0</v>
      </c>
      <c r="M85" s="54">
        <f>COUNTIFS($U$7:$GC$7,M$10,$U85:$GC85,"&gt;a")+COUNTIFS($U$7:$GC$7,M$10,$U85:$GC85,"&gt;0")</f>
        <v>0</v>
      </c>
      <c r="N85" s="54">
        <f>COUNTIFS($U$8:$GC$8,"=K",U85:GC85,"&gt;a")+COUNTIFS($U$8:$GC$8,"=K",U85:GC85,"&gt;0")</f>
        <v>0</v>
      </c>
      <c r="O85" s="54">
        <f>COUNTIFS($U$8:$GC$8,"=C",U85:GC85,"&gt;a")+COUNTIFS($U$8:$GC$8,"=C",U85:GC85,"&gt;0")</f>
        <v>0</v>
      </c>
      <c r="P85" s="56"/>
      <c r="Q85" s="86"/>
      <c r="R85" s="57"/>
      <c r="S85" s="90"/>
      <c r="T85" s="88"/>
      <c r="U85" s="61"/>
      <c r="V85" s="61"/>
      <c r="W85" s="61"/>
      <c r="X85" s="61"/>
      <c r="Y85" s="63"/>
      <c r="Z85" s="61"/>
      <c r="AA85" s="61"/>
      <c r="AB85" s="61"/>
      <c r="AC85" s="61"/>
      <c r="AD85" s="63"/>
      <c r="AE85" s="63"/>
      <c r="AF85" s="63"/>
      <c r="AG85" s="61"/>
      <c r="AH85" s="61"/>
      <c r="AI85" s="61"/>
      <c r="AJ85" s="61"/>
      <c r="AK85" s="89"/>
      <c r="AL85" s="89"/>
      <c r="AM85" s="65"/>
      <c r="AN85" s="65"/>
      <c r="AO85" s="65"/>
      <c r="AP85" s="66"/>
      <c r="AQ85" s="66"/>
      <c r="AR85" s="66"/>
      <c r="AS85" s="67"/>
      <c r="AT85" s="68"/>
      <c r="AU85" s="69"/>
      <c r="AV85" s="69"/>
      <c r="AW85" s="69"/>
      <c r="AX85" s="70"/>
      <c r="AY85" s="68"/>
      <c r="AZ85" s="69"/>
      <c r="BA85" s="69"/>
      <c r="BB85" s="69"/>
      <c r="BC85" s="67"/>
      <c r="BD85" s="68"/>
      <c r="BE85" s="69"/>
      <c r="BF85" s="69"/>
      <c r="BG85" s="69"/>
      <c r="BH85" s="70"/>
      <c r="BI85" s="68"/>
      <c r="BJ85" s="69"/>
      <c r="BK85" s="69"/>
      <c r="BL85" s="69"/>
      <c r="BM85" s="70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3" t="str">
        <f t="shared" si="38"/>
        <v/>
      </c>
      <c r="GE85" s="74" t="str">
        <f t="shared" si="39"/>
        <v>**</v>
      </c>
      <c r="GF85" s="74" t="str">
        <f t="shared" si="40"/>
        <v/>
      </c>
      <c r="GG85" s="74" t="str">
        <f t="shared" si="41"/>
        <v/>
      </c>
      <c r="GH85" s="75" t="str">
        <f t="shared" si="42"/>
        <v/>
      </c>
      <c r="GI85" s="74" t="str">
        <f t="shared" si="43"/>
        <v/>
      </c>
      <c r="GJ85" s="75" t="str">
        <f t="shared" si="44"/>
        <v/>
      </c>
      <c r="GK85" s="75" t="str">
        <f t="shared" si="45"/>
        <v/>
      </c>
      <c r="GL85" s="75" t="str">
        <f t="shared" si="46"/>
        <v/>
      </c>
      <c r="GM85" s="13">
        <f>ROW()</f>
        <v>85</v>
      </c>
      <c r="GN85" s="13" t="str">
        <f>IF(LEN(GL85)&gt;0,MAX(GN$11:GN84)+1,"")</f>
        <v/>
      </c>
      <c r="GO85" s="6" t="str">
        <f>IF(N85&gt;0,IF(O85=0,"K","Both"),IF(O85&gt;0,"C",""))</f>
        <v/>
      </c>
      <c r="GP85" s="75" t="str">
        <f>IF(ISTEXT(P85),A85,"")</f>
        <v/>
      </c>
      <c r="GQ85" s="76">
        <f>IF(ISNUMBER(GP85),IF(GP85&gt;8,MAX(GQ$10:GQ84)+1,0),0)</f>
        <v>0</v>
      </c>
      <c r="GR85" s="77" t="str">
        <f>IF(TRIM(P85)&gt;"a",COUNTIF([1]DrawDay1!AW$4:AW$3049,GE85)+COUNTIF([1]DrawDay1!AW$4:AW$3049,GF85)+COUNTIF([1]DrawDay2!AW$4:AW$2962,GE85)+COUNTIF([1]DrawDay2!AW$4:AW$2962,GF85)+COUNTIF([1]DrawDay3!AW$4:AW$2311,GE85)+COUNTIF([1]DrawDay3!AW$4:AW$2311,GF85)+COUNTIF([1]WarCanoe!AE$5:AE$1500,GD85),"")</f>
        <v/>
      </c>
      <c r="GS85" s="76">
        <f>IF(ISNUMBER(GR85),IF(GR85&gt;8,MAX(GS$10:GS84)+1,0),0)</f>
        <v>0</v>
      </c>
      <c r="GT85" s="78" t="str">
        <f t="shared" si="47"/>
        <v>**</v>
      </c>
      <c r="GU85" s="78"/>
      <c r="GV85" s="78" t="str">
        <f>IF(GK85="","",MATCH(GK85,GK$1:GK84,0))</f>
        <v/>
      </c>
      <c r="GW85" s="78" t="str">
        <f t="shared" si="48"/>
        <v/>
      </c>
      <c r="GX85" s="78" t="str">
        <f>IF(ISNUMBER(GW85),P85,"")</f>
        <v/>
      </c>
      <c r="GY85" s="74" t="str">
        <f>IF(ISNUMBER(GW85),INDEX(P$1:P$167,GW85),"")</f>
        <v/>
      </c>
      <c r="GZ85" s="79" t="str">
        <f>IF(ISNUMBER(GW85),MAX(GZ$11:GZ84)+1,"")</f>
        <v/>
      </c>
      <c r="HA85" s="80">
        <f>IF(ISTEXT(P85),IF(FIND(" ",P85&amp;HA$10)=(LEN(P85)+1),ROW(),0),0)</f>
        <v>0</v>
      </c>
      <c r="HB85" s="81">
        <f>IF(IF(LEN(TRIM(P85))=0,0,LEN(TRIM(P85))-LEN(SUBSTITUTE(P85," ",""))+1)&gt;2,ROW(),0)</f>
        <v>0</v>
      </c>
      <c r="HC85" s="81" t="str">
        <f>IF(LEN(R85)&gt;0,VLOOKUP(R85,HC$172:HD$179,2,FALSE),"")</f>
        <v/>
      </c>
      <c r="HD85" s="81" t="str">
        <f>IF(LEN(P85)&gt;0,IF(ISNA(HC85),ROW(),""),"")</f>
        <v/>
      </c>
      <c r="HE85" s="82" t="str">
        <f>IF(LEN(P85)&gt;0,IF(LEN(S85)&gt;0,VLOOKUP(P85,[1]PadTracInfo!G$2:H$999,2,FALSE),""),"")</f>
        <v/>
      </c>
      <c r="HF85" s="82"/>
      <c r="HG85" s="82" t="str">
        <f>IF(HF85="ok","ok",IF(LEN(S85)&gt;0,IF(S85=HE85,"ok","mismatch"),""))</f>
        <v/>
      </c>
      <c r="HH85" s="82" t="str">
        <f>IF(LEN(P85)&gt;0,IF(LEN(HG85)&gt;0,HG85,IF(LEN(S85)=0,VLOOKUP(P85,[1]PadTracInfo!G$2:H$999,2,FALSE),"")),"")</f>
        <v/>
      </c>
      <c r="HI85" s="83" t="str">
        <f>IF(LEN(P85)&gt;0,IF(ISNA(HH85),"Not Registered",IF(HH85="ok","ok",IF(HH85="mismatch","Registration number does not match",IF(ISNUMBER(HH85),"ok","Logic ERROR")))),"")</f>
        <v/>
      </c>
    </row>
    <row r="86" spans="1:217" ht="13.5" thickBot="1" x14ac:dyDescent="0.25">
      <c r="A86" s="54" t="str">
        <f>IF(ISTEXT(P86),COUNTIF([1]DrawDay1!AX$4:AX$3049,GE86)+COUNTIF([1]DrawDay1!AX$4:AX$3049,GF86)+COUNTIF([1]DrawDay2!AX$4:AX$2962,GE86)+COUNTIF([1]DrawDay2!AX$4:AX$2962,GF86)+COUNTIF([1]DrawDay3!AX$4:AX$2311,GE86)+COUNTIF([1]DrawDay3!AX$4:AX$2311,GF86)+COUNTIF([1]WarCanoe!AF$4:AF3426,GE86),"")</f>
        <v/>
      </c>
      <c r="B86" s="54" t="str">
        <f>IF(ISTEXT(P86),COUNTIF([1]DrawDay1!AV$4:AV$3049,GE86)+COUNTIF([1]DrawDay2!AV$4:AV$2962,GE86)+COUNTIF([1]DrawDay3!AV$4:AV$2311,GE86)+COUNTIF([1]WarCanoe!AG$4:AG3426,GE86),"")</f>
        <v/>
      </c>
      <c r="C86" s="55">
        <f t="shared" si="37"/>
        <v>0</v>
      </c>
      <c r="D86" s="54">
        <f>COUNTIFS($U$7:$GC$7,D$10,$U86:$GC86,"&gt;a")+COUNTIFS($U$7:$GC$7,D$10,$U86:$GC86,"&gt;0")</f>
        <v>0</v>
      </c>
      <c r="E86" s="54">
        <f>COUNTIFS($U$7:$GC$7,E$10,$U86:$GC86,"&gt;a")+COUNTIFS($U$7:$GC$7,E$10,$U86:$GC86,"&gt;0")</f>
        <v>0</v>
      </c>
      <c r="F86" s="54">
        <f>COUNTIFS($U$7:$GC$7,F$10,$U86:$GC86,"&gt;a")+COUNTIFS($U$7:$GC$7,F$10,$U86:$GC86,"&gt;0")</f>
        <v>0</v>
      </c>
      <c r="G86" s="54">
        <f>COUNTIFS($U$7:$GC$7,G$10,$U86:$GC86,"&gt;a")+COUNTIFS($U$7:$GC$7,G$10,$U86:$GC86,"&gt;0")</f>
        <v>0</v>
      </c>
      <c r="H86" s="54">
        <f>COUNTIFS($U$7:$GC$7,H$10,$U86:$GC86,"&gt;a")+COUNTIFS($U$7:$GC$7,H$10,$U86:$GC86,"&gt;0")</f>
        <v>0</v>
      </c>
      <c r="I86" s="54">
        <f>COUNTIFS($U$7:$GC$7,I$10,$U86:$GC86,"&gt;a")+COUNTIFS($U$7:$GC$7,I$10,$U86:$GC86,"&gt;0")</f>
        <v>0</v>
      </c>
      <c r="J86" s="54">
        <f>COUNTIFS($U$7:$GC$7,J$10,$U86:$GC86,"&gt;a")+COUNTIFS($U$7:$GC$7,J$10,$U86:$GC86,"&gt;0")</f>
        <v>0</v>
      </c>
      <c r="K86" s="54">
        <f>COUNTIFS($U$7:$GC$7,K$10,$U86:$GC86,"&gt;a")+COUNTIFS($U$7:$GC$7,K$10,$U86:$GC86,"&gt;0")</f>
        <v>0</v>
      </c>
      <c r="L86" s="54">
        <f>COUNTIFS($U$7:$GC$7,L$10,$U86:$GC86,"&gt;a")+COUNTIFS($U$7:$GC$7,L$10,$U86:$GC86,"&gt;0")</f>
        <v>0</v>
      </c>
      <c r="M86" s="54">
        <f>COUNTIFS($U$7:$GC$7,M$10,$U86:$GC86,"&gt;a")+COUNTIFS($U$7:$GC$7,M$10,$U86:$GC86,"&gt;0")</f>
        <v>0</v>
      </c>
      <c r="N86" s="54">
        <f>COUNTIFS($U$8:$GC$8,"=K",U86:GC86,"&gt;a")+COUNTIFS($U$8:$GC$8,"=K",U86:GC86,"&gt;0")</f>
        <v>0</v>
      </c>
      <c r="O86" s="54">
        <f>COUNTIFS($U$8:$GC$8,"=C",U86:GC86,"&gt;a")+COUNTIFS($U$8:$GC$8,"=C",U86:GC86,"&gt;0")</f>
        <v>0</v>
      </c>
      <c r="P86" s="56"/>
      <c r="Q86" s="86"/>
      <c r="R86" s="57"/>
      <c r="S86" s="90"/>
      <c r="T86" s="88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5"/>
      <c r="AL86" s="65"/>
      <c r="AM86" s="65"/>
      <c r="AN86" s="65"/>
      <c r="AO86" s="65"/>
      <c r="AP86" s="66"/>
      <c r="AQ86" s="66"/>
      <c r="AR86" s="66"/>
      <c r="AS86" s="67"/>
      <c r="AT86" s="68"/>
      <c r="AU86" s="69"/>
      <c r="AV86" s="69"/>
      <c r="AW86" s="69"/>
      <c r="AX86" s="70"/>
      <c r="AY86" s="68"/>
      <c r="AZ86" s="69"/>
      <c r="BA86" s="69"/>
      <c r="BB86" s="69"/>
      <c r="BC86" s="67"/>
      <c r="BD86" s="68"/>
      <c r="BE86" s="69"/>
      <c r="BF86" s="69"/>
      <c r="BG86" s="69"/>
      <c r="BH86" s="70"/>
      <c r="BI86" s="68"/>
      <c r="BJ86" s="69"/>
      <c r="BK86" s="69"/>
      <c r="BL86" s="69"/>
      <c r="BM86" s="70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65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3" t="str">
        <f t="shared" si="38"/>
        <v/>
      </c>
      <c r="GE86" s="74" t="str">
        <f t="shared" si="39"/>
        <v>**</v>
      </c>
      <c r="GF86" s="74" t="str">
        <f t="shared" si="40"/>
        <v/>
      </c>
      <c r="GG86" s="74" t="str">
        <f t="shared" si="41"/>
        <v/>
      </c>
      <c r="GH86" s="75" t="str">
        <f t="shared" si="42"/>
        <v/>
      </c>
      <c r="GI86" s="74" t="str">
        <f t="shared" si="43"/>
        <v/>
      </c>
      <c r="GJ86" s="75" t="str">
        <f t="shared" si="44"/>
        <v/>
      </c>
      <c r="GK86" s="75" t="str">
        <f t="shared" si="45"/>
        <v/>
      </c>
      <c r="GL86" s="75" t="str">
        <f t="shared" si="46"/>
        <v/>
      </c>
      <c r="GM86" s="13">
        <f>ROW()</f>
        <v>86</v>
      </c>
      <c r="GN86" s="13" t="str">
        <f>IF(LEN(GL86)&gt;0,MAX(GN$11:GN85)+1,"")</f>
        <v/>
      </c>
      <c r="GO86" s="6" t="str">
        <f>IF(N86&gt;0,IF(O86=0,"K","Both"),IF(O86&gt;0,"C",""))</f>
        <v/>
      </c>
      <c r="GP86" s="75" t="str">
        <f>IF(ISTEXT(P86),A86,"")</f>
        <v/>
      </c>
      <c r="GQ86" s="76">
        <f>IF(ISNUMBER(GP86),IF(GP86&gt;8,MAX(GQ$10:GQ85)+1,0),0)</f>
        <v>0</v>
      </c>
      <c r="GR86" s="77" t="str">
        <f>IF(TRIM(P86)&gt;"a",COUNTIF([1]DrawDay1!AW$4:AW$3049,GE86)+COUNTIF([1]DrawDay1!AW$4:AW$3049,GF86)+COUNTIF([1]DrawDay2!AW$4:AW$2962,GE86)+COUNTIF([1]DrawDay2!AW$4:AW$2962,GF86)+COUNTIF([1]DrawDay3!AW$4:AW$2311,GE86)+COUNTIF([1]DrawDay3!AW$4:AW$2311,GF86)+COUNTIF([1]WarCanoe!AE$5:AE$1500,GD86),"")</f>
        <v/>
      </c>
      <c r="GS86" s="76">
        <f>IF(ISNUMBER(GR86),IF(GR86&gt;8,MAX(GS$10:GS85)+1,0),0)</f>
        <v>0</v>
      </c>
      <c r="GT86" s="78" t="str">
        <f t="shared" si="47"/>
        <v>**</v>
      </c>
      <c r="GU86" s="78"/>
      <c r="GV86" s="78" t="str">
        <f>IF(GK86="","",MATCH(GK86,GK$1:GK85,0))</f>
        <v/>
      </c>
      <c r="GW86" s="78" t="str">
        <f t="shared" si="48"/>
        <v/>
      </c>
      <c r="GX86" s="78" t="str">
        <f>IF(ISNUMBER(GW86),P86,"")</f>
        <v/>
      </c>
      <c r="GY86" s="74" t="str">
        <f>IF(ISNUMBER(GW86),INDEX(P$1:P$167,GW86),"")</f>
        <v/>
      </c>
      <c r="GZ86" s="79" t="str">
        <f>IF(ISNUMBER(GW86),MAX(GZ$11:GZ85)+1,"")</f>
        <v/>
      </c>
      <c r="HA86" s="80">
        <f>IF(ISTEXT(P86),IF(FIND(" ",P86&amp;HA$10)=(LEN(P86)+1),ROW(),0),0)</f>
        <v>0</v>
      </c>
      <c r="HB86" s="81">
        <f>IF(IF(LEN(TRIM(P86))=0,0,LEN(TRIM(P86))-LEN(SUBSTITUTE(P86," ",""))+1)&gt;2,ROW(),0)</f>
        <v>0</v>
      </c>
      <c r="HC86" s="81" t="str">
        <f>IF(LEN(R86)&gt;0,VLOOKUP(R86,HC$172:HD$179,2,FALSE),"")</f>
        <v/>
      </c>
      <c r="HD86" s="81" t="str">
        <f>IF(LEN(P86)&gt;0,IF(ISNA(HC86),ROW(),""),"")</f>
        <v/>
      </c>
      <c r="HE86" s="82" t="str">
        <f>IF(LEN(P86)&gt;0,IF(LEN(S86)&gt;0,VLOOKUP(P86,[1]PadTracInfo!G$2:H$999,2,FALSE),""),"")</f>
        <v/>
      </c>
      <c r="HF86" s="82"/>
      <c r="HG86" s="82" t="str">
        <f>IF(HF86="ok","ok",IF(LEN(S86)&gt;0,IF(S86=HE86,"ok","mismatch"),""))</f>
        <v/>
      </c>
      <c r="HH86" s="82" t="str">
        <f>IF(LEN(P86)&gt;0,IF(LEN(HG86)&gt;0,HG86,IF(LEN(S86)=0,VLOOKUP(P86,[1]PadTracInfo!G$2:H$999,2,FALSE),"")),"")</f>
        <v/>
      </c>
      <c r="HI86" s="83" t="str">
        <f>IF(LEN(P86)&gt;0,IF(ISNA(HH86),"Not Registered",IF(HH86="ok","ok",IF(HH86="mismatch","Registration number does not match",IF(ISNUMBER(HH86),"ok","Logic ERROR")))),"")</f>
        <v/>
      </c>
    </row>
    <row r="87" spans="1:217" ht="13.5" thickBot="1" x14ac:dyDescent="0.25">
      <c r="A87" s="54" t="str">
        <f>IF(ISTEXT(P87),COUNTIF([1]DrawDay1!AX$4:AX$3049,GE87)+COUNTIF([1]DrawDay1!AX$4:AX$3049,GF87)+COUNTIF([1]DrawDay2!AX$4:AX$2962,GE87)+COUNTIF([1]DrawDay2!AX$4:AX$2962,GF87)+COUNTIF([1]DrawDay3!AX$4:AX$2311,GE87)+COUNTIF([1]DrawDay3!AX$4:AX$2311,GF87)+COUNTIF([1]WarCanoe!AF$4:AF3427,GE87),"")</f>
        <v/>
      </c>
      <c r="B87" s="54" t="str">
        <f>IF(ISTEXT(P87),COUNTIF([1]DrawDay1!AV$4:AV$3049,GE87)+COUNTIF([1]DrawDay2!AV$4:AV$2962,GE87)+COUNTIF([1]DrawDay3!AV$4:AV$2311,GE87)+COUNTIF([1]WarCanoe!AG$4:AG3427,GE87),"")</f>
        <v/>
      </c>
      <c r="C87" s="55">
        <f t="shared" si="37"/>
        <v>0</v>
      </c>
      <c r="D87" s="54">
        <f>COUNTIFS($U$7:$GC$7,D$10,$U87:$GC87,"&gt;a")+COUNTIFS($U$7:$GC$7,D$10,$U87:$GC87,"&gt;0")</f>
        <v>0</v>
      </c>
      <c r="E87" s="54">
        <f>COUNTIFS($U$7:$GC$7,E$10,$U87:$GC87,"&gt;a")+COUNTIFS($U$7:$GC$7,E$10,$U87:$GC87,"&gt;0")</f>
        <v>0</v>
      </c>
      <c r="F87" s="54">
        <f>COUNTIFS($U$7:$GC$7,F$10,$U87:$GC87,"&gt;a")+COUNTIFS($U$7:$GC$7,F$10,$U87:$GC87,"&gt;0")</f>
        <v>0</v>
      </c>
      <c r="G87" s="54">
        <f>COUNTIFS($U$7:$GC$7,G$10,$U87:$GC87,"&gt;a")+COUNTIFS($U$7:$GC$7,G$10,$U87:$GC87,"&gt;0")</f>
        <v>0</v>
      </c>
      <c r="H87" s="54">
        <f>COUNTIFS($U$7:$GC$7,H$10,$U87:$GC87,"&gt;a")+COUNTIFS($U$7:$GC$7,H$10,$U87:$GC87,"&gt;0")</f>
        <v>0</v>
      </c>
      <c r="I87" s="54">
        <f>COUNTIFS($U$7:$GC$7,I$10,$U87:$GC87,"&gt;a")+COUNTIFS($U$7:$GC$7,I$10,$U87:$GC87,"&gt;0")</f>
        <v>0</v>
      </c>
      <c r="J87" s="54">
        <f>COUNTIFS($U$7:$GC$7,J$10,$U87:$GC87,"&gt;a")+COUNTIFS($U$7:$GC$7,J$10,$U87:$GC87,"&gt;0")</f>
        <v>0</v>
      </c>
      <c r="K87" s="54">
        <f>COUNTIFS($U$7:$GC$7,K$10,$U87:$GC87,"&gt;a")+COUNTIFS($U$7:$GC$7,K$10,$U87:$GC87,"&gt;0")</f>
        <v>0</v>
      </c>
      <c r="L87" s="54">
        <f>COUNTIFS($U$7:$GC$7,L$10,$U87:$GC87,"&gt;a")+COUNTIFS($U$7:$GC$7,L$10,$U87:$GC87,"&gt;0")</f>
        <v>0</v>
      </c>
      <c r="M87" s="54">
        <f>COUNTIFS($U$7:$GC$7,M$10,$U87:$GC87,"&gt;a")+COUNTIFS($U$7:$GC$7,M$10,$U87:$GC87,"&gt;0")</f>
        <v>0</v>
      </c>
      <c r="N87" s="54">
        <f>COUNTIFS($U$8:$GC$8,"=K",U87:GC87,"&gt;a")+COUNTIFS($U$8:$GC$8,"=K",U87:GC87,"&gt;0")</f>
        <v>0</v>
      </c>
      <c r="O87" s="54">
        <f>COUNTIFS($U$8:$GC$8,"=C",U87:GC87,"&gt;a")+COUNTIFS($U$8:$GC$8,"=C",U87:GC87,"&gt;0")</f>
        <v>0</v>
      </c>
      <c r="P87" s="56"/>
      <c r="Q87" s="86"/>
      <c r="R87" s="57"/>
      <c r="S87" s="90"/>
      <c r="T87" s="88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5"/>
      <c r="AL87" s="65"/>
      <c r="AM87" s="65"/>
      <c r="AN87" s="65"/>
      <c r="AO87" s="65"/>
      <c r="AP87" s="66"/>
      <c r="AQ87" s="66"/>
      <c r="AR87" s="66"/>
      <c r="AS87" s="67"/>
      <c r="AT87" s="68"/>
      <c r="AU87" s="69"/>
      <c r="AV87" s="69"/>
      <c r="AW87" s="69"/>
      <c r="AX87" s="70"/>
      <c r="AY87" s="68"/>
      <c r="AZ87" s="69"/>
      <c r="BA87" s="69"/>
      <c r="BB87" s="69"/>
      <c r="BC87" s="67"/>
      <c r="BD87" s="68"/>
      <c r="BE87" s="69"/>
      <c r="BF87" s="69"/>
      <c r="BG87" s="69"/>
      <c r="BH87" s="70"/>
      <c r="BI87" s="68"/>
      <c r="BJ87" s="69"/>
      <c r="BK87" s="69"/>
      <c r="BL87" s="69"/>
      <c r="BM87" s="70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65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3" t="str">
        <f t="shared" si="38"/>
        <v/>
      </c>
      <c r="GE87" s="74" t="str">
        <f t="shared" si="39"/>
        <v>**</v>
      </c>
      <c r="GF87" s="74" t="str">
        <f t="shared" si="40"/>
        <v/>
      </c>
      <c r="GG87" s="74" t="str">
        <f t="shared" si="41"/>
        <v/>
      </c>
      <c r="GH87" s="75" t="str">
        <f t="shared" si="42"/>
        <v/>
      </c>
      <c r="GI87" s="74" t="str">
        <f t="shared" si="43"/>
        <v/>
      </c>
      <c r="GJ87" s="75" t="str">
        <f t="shared" si="44"/>
        <v/>
      </c>
      <c r="GK87" s="75" t="str">
        <f t="shared" si="45"/>
        <v/>
      </c>
      <c r="GL87" s="75" t="str">
        <f t="shared" si="46"/>
        <v/>
      </c>
      <c r="GM87" s="13">
        <f>ROW()</f>
        <v>87</v>
      </c>
      <c r="GN87" s="13" t="str">
        <f>IF(LEN(GL87)&gt;0,MAX(GN$11:GN86)+1,"")</f>
        <v/>
      </c>
      <c r="GO87" s="6" t="str">
        <f>IF(N87&gt;0,IF(O87=0,"K","Both"),IF(O87&gt;0,"C",""))</f>
        <v/>
      </c>
      <c r="GP87" s="75" t="str">
        <f>IF(ISTEXT(P87),A87,"")</f>
        <v/>
      </c>
      <c r="GQ87" s="76">
        <f>IF(ISNUMBER(GP87),IF(GP87&gt;8,MAX(GQ$10:GQ86)+1,0),0)</f>
        <v>0</v>
      </c>
      <c r="GR87" s="77" t="str">
        <f>IF(TRIM(P87)&gt;"a",COUNTIF([1]DrawDay1!AW$4:AW$3049,GE87)+COUNTIF([1]DrawDay1!AW$4:AW$3049,GF87)+COUNTIF([1]DrawDay2!AW$4:AW$2962,GE87)+COUNTIF([1]DrawDay2!AW$4:AW$2962,GF87)+COUNTIF([1]DrawDay3!AW$4:AW$2311,GE87)+COUNTIF([1]DrawDay3!AW$4:AW$2311,GF87)+COUNTIF([1]WarCanoe!AE$5:AE$1500,GD87),"")</f>
        <v/>
      </c>
      <c r="GS87" s="76">
        <f>IF(ISNUMBER(GR87),IF(GR87&gt;8,MAX(GS$10:GS86)+1,0),0)</f>
        <v>0</v>
      </c>
      <c r="GT87" s="78" t="str">
        <f t="shared" si="47"/>
        <v>**</v>
      </c>
      <c r="GU87" s="78"/>
      <c r="GV87" s="78" t="str">
        <f>IF(GK87="","",MATCH(GK87,GK$1:GK86,0))</f>
        <v/>
      </c>
      <c r="GW87" s="78" t="str">
        <f t="shared" si="48"/>
        <v/>
      </c>
      <c r="GX87" s="78" t="str">
        <f>IF(ISNUMBER(GW87),P87,"")</f>
        <v/>
      </c>
      <c r="GY87" s="74" t="str">
        <f>IF(ISNUMBER(GW87),INDEX(P$1:P$167,GW87),"")</f>
        <v/>
      </c>
      <c r="GZ87" s="79" t="str">
        <f>IF(ISNUMBER(GW87),MAX(GZ$11:GZ86)+1,"")</f>
        <v/>
      </c>
      <c r="HA87" s="80">
        <f>IF(ISTEXT(P87),IF(FIND(" ",P87&amp;HA$10)=(LEN(P87)+1),ROW(),0),0)</f>
        <v>0</v>
      </c>
      <c r="HB87" s="81">
        <f>IF(IF(LEN(TRIM(P87))=0,0,LEN(TRIM(P87))-LEN(SUBSTITUTE(P87," ",""))+1)&gt;2,ROW(),0)</f>
        <v>0</v>
      </c>
      <c r="HC87" s="81" t="str">
        <f>IF(LEN(R87)&gt;0,VLOOKUP(R87,HC$172:HD$179,2,FALSE),"")</f>
        <v/>
      </c>
      <c r="HD87" s="81" t="str">
        <f>IF(LEN(P87)&gt;0,IF(ISNA(HC87),ROW(),""),"")</f>
        <v/>
      </c>
      <c r="HE87" s="82" t="str">
        <f>IF(LEN(P87)&gt;0,IF(LEN(S87)&gt;0,VLOOKUP(P87,[1]PadTracInfo!G$2:H$999,2,FALSE),""),"")</f>
        <v/>
      </c>
      <c r="HF87" s="82"/>
      <c r="HG87" s="82" t="str">
        <f>IF(HF87="ok","ok",IF(LEN(S87)&gt;0,IF(S87=HE87,"ok","mismatch"),""))</f>
        <v/>
      </c>
      <c r="HH87" s="82" t="str">
        <f>IF(LEN(P87)&gt;0,IF(LEN(HG87)&gt;0,HG87,IF(LEN(S87)=0,VLOOKUP(P87,[1]PadTracInfo!G$2:H$999,2,FALSE),"")),"")</f>
        <v/>
      </c>
      <c r="HI87" s="83" t="str">
        <f>IF(LEN(P87)&gt;0,IF(ISNA(HH87),"Not Registered",IF(HH87="ok","ok",IF(HH87="mismatch","Registration number does not match",IF(ISNUMBER(HH87),"ok","Logic ERROR")))),"")</f>
        <v/>
      </c>
    </row>
    <row r="88" spans="1:217" ht="13.5" thickBot="1" x14ac:dyDescent="0.25">
      <c r="A88" s="54" t="str">
        <f>IF(ISTEXT(P88),COUNTIF([1]DrawDay1!AX$4:AX$3049,GE88)+COUNTIF([1]DrawDay1!AX$4:AX$3049,GF88)+COUNTIF([1]DrawDay2!AX$4:AX$2962,GE88)+COUNTIF([1]DrawDay2!AX$4:AX$2962,GF88)+COUNTIF([1]DrawDay3!AX$4:AX$2311,GE88)+COUNTIF([1]DrawDay3!AX$4:AX$2311,GF88)+COUNTIF([1]WarCanoe!AF$4:AF3428,GE88),"")</f>
        <v/>
      </c>
      <c r="B88" s="54" t="str">
        <f>IF(ISTEXT(P88),COUNTIF([1]DrawDay1!AV$4:AV$3049,GE88)+COUNTIF([1]DrawDay2!AV$4:AV$2962,GE88)+COUNTIF([1]DrawDay3!AV$4:AV$2311,GE88)+COUNTIF([1]WarCanoe!AG$4:AG3428,GE88),"")</f>
        <v/>
      </c>
      <c r="C88" s="55">
        <f t="shared" si="37"/>
        <v>0</v>
      </c>
      <c r="D88" s="54">
        <f>COUNTIFS($U$7:$GC$7,D$10,$U88:$GC88,"&gt;a")+COUNTIFS($U$7:$GC$7,D$10,$U88:$GC88,"&gt;0")</f>
        <v>0</v>
      </c>
      <c r="E88" s="54">
        <f>COUNTIFS($U$7:$GC$7,E$10,$U88:$GC88,"&gt;a")+COUNTIFS($U$7:$GC$7,E$10,$U88:$GC88,"&gt;0")</f>
        <v>0</v>
      </c>
      <c r="F88" s="54">
        <f>COUNTIFS($U$7:$GC$7,F$10,$U88:$GC88,"&gt;a")+COUNTIFS($U$7:$GC$7,F$10,$U88:$GC88,"&gt;0")</f>
        <v>0</v>
      </c>
      <c r="G88" s="54">
        <f>COUNTIFS($U$7:$GC$7,G$10,$U88:$GC88,"&gt;a")+COUNTIFS($U$7:$GC$7,G$10,$U88:$GC88,"&gt;0")</f>
        <v>0</v>
      </c>
      <c r="H88" s="54">
        <f>COUNTIFS($U$7:$GC$7,H$10,$U88:$GC88,"&gt;a")+COUNTIFS($U$7:$GC$7,H$10,$U88:$GC88,"&gt;0")</f>
        <v>0</v>
      </c>
      <c r="I88" s="54">
        <f>COUNTIFS($U$7:$GC$7,I$10,$U88:$GC88,"&gt;a")+COUNTIFS($U$7:$GC$7,I$10,$U88:$GC88,"&gt;0")</f>
        <v>0</v>
      </c>
      <c r="J88" s="54">
        <f>COUNTIFS($U$7:$GC$7,J$10,$U88:$GC88,"&gt;a")+COUNTIFS($U$7:$GC$7,J$10,$U88:$GC88,"&gt;0")</f>
        <v>0</v>
      </c>
      <c r="K88" s="54">
        <f>COUNTIFS($U$7:$GC$7,K$10,$U88:$GC88,"&gt;a")+COUNTIFS($U$7:$GC$7,K$10,$U88:$GC88,"&gt;0")</f>
        <v>0</v>
      </c>
      <c r="L88" s="54">
        <f>COUNTIFS($U$7:$GC$7,L$10,$U88:$GC88,"&gt;a")+COUNTIFS($U$7:$GC$7,L$10,$U88:$GC88,"&gt;0")</f>
        <v>0</v>
      </c>
      <c r="M88" s="54">
        <f>COUNTIFS($U$7:$GC$7,M$10,$U88:$GC88,"&gt;a")+COUNTIFS($U$7:$GC$7,M$10,$U88:$GC88,"&gt;0")</f>
        <v>0</v>
      </c>
      <c r="N88" s="54">
        <f>COUNTIFS($U$8:$GC$8,"=K",U88:GC88,"&gt;a")+COUNTIFS($U$8:$GC$8,"=K",U88:GC88,"&gt;0")</f>
        <v>0</v>
      </c>
      <c r="O88" s="54">
        <f>COUNTIFS($U$8:$GC$8,"=C",U88:GC88,"&gt;a")+COUNTIFS($U$8:$GC$8,"=C",U88:GC88,"&gt;0")</f>
        <v>0</v>
      </c>
      <c r="P88" s="56"/>
      <c r="Q88" s="86"/>
      <c r="R88" s="57"/>
      <c r="S88" s="90"/>
      <c r="T88" s="88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5"/>
      <c r="AL88" s="65"/>
      <c r="AM88" s="65"/>
      <c r="AN88" s="65"/>
      <c r="AO88" s="65"/>
      <c r="AP88" s="66"/>
      <c r="AQ88" s="66"/>
      <c r="AR88" s="66"/>
      <c r="AS88" s="67"/>
      <c r="AT88" s="68"/>
      <c r="AU88" s="69"/>
      <c r="AV88" s="69"/>
      <c r="AW88" s="69"/>
      <c r="AX88" s="70"/>
      <c r="AY88" s="68"/>
      <c r="AZ88" s="69"/>
      <c r="BA88" s="69"/>
      <c r="BB88" s="69"/>
      <c r="BC88" s="67"/>
      <c r="BD88" s="68"/>
      <c r="BE88" s="69"/>
      <c r="BF88" s="69"/>
      <c r="BG88" s="69"/>
      <c r="BH88" s="70"/>
      <c r="BI88" s="68"/>
      <c r="BJ88" s="69"/>
      <c r="BK88" s="69"/>
      <c r="BL88" s="69"/>
      <c r="BM88" s="70"/>
      <c r="BN88" s="65"/>
      <c r="BO88" s="65"/>
      <c r="BP88" s="65"/>
      <c r="BQ88" s="65"/>
      <c r="BR88" s="65"/>
      <c r="BS88" s="65"/>
      <c r="BT88" s="65"/>
      <c r="BU88" s="65"/>
      <c r="BV88" s="65"/>
      <c r="BW88" s="89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71"/>
      <c r="DQ88" s="71"/>
      <c r="DR88" s="71"/>
      <c r="DS88" s="71"/>
      <c r="DT88" s="71"/>
      <c r="DU88" s="71"/>
      <c r="DV88" s="71"/>
      <c r="DW88" s="71"/>
      <c r="DX88" s="65"/>
      <c r="DY88" s="65"/>
      <c r="DZ88" s="71"/>
      <c r="EA88" s="71"/>
      <c r="EB88" s="71"/>
      <c r="EC88" s="71"/>
      <c r="ED88" s="71"/>
      <c r="EE88" s="71"/>
      <c r="EF88" s="71"/>
      <c r="EG88" s="65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3" t="str">
        <f t="shared" si="38"/>
        <v/>
      </c>
      <c r="GE88" s="74" t="str">
        <f t="shared" si="39"/>
        <v>**</v>
      </c>
      <c r="GF88" s="74" t="str">
        <f t="shared" si="40"/>
        <v/>
      </c>
      <c r="GG88" s="74" t="str">
        <f t="shared" si="41"/>
        <v/>
      </c>
      <c r="GH88" s="75" t="str">
        <f t="shared" si="42"/>
        <v/>
      </c>
      <c r="GI88" s="74" t="str">
        <f t="shared" si="43"/>
        <v/>
      </c>
      <c r="GJ88" s="75" t="str">
        <f t="shared" si="44"/>
        <v/>
      </c>
      <c r="GK88" s="75" t="str">
        <f t="shared" si="45"/>
        <v/>
      </c>
      <c r="GL88" s="75" t="str">
        <f t="shared" si="46"/>
        <v/>
      </c>
      <c r="GM88" s="13">
        <f>ROW()</f>
        <v>88</v>
      </c>
      <c r="GN88" s="13" t="str">
        <f>IF(LEN(GL88)&gt;0,MAX(GN$11:GN87)+1,"")</f>
        <v/>
      </c>
      <c r="GO88" s="6" t="str">
        <f>IF(N88&gt;0,IF(O88=0,"K","Both"),IF(O88&gt;0,"C",""))</f>
        <v/>
      </c>
      <c r="GP88" s="75" t="str">
        <f>IF(ISTEXT(P88),A88,"")</f>
        <v/>
      </c>
      <c r="GQ88" s="76">
        <f>IF(ISNUMBER(GP88),IF(GP88&gt;8,MAX(GQ$10:GQ87)+1,0),0)</f>
        <v>0</v>
      </c>
      <c r="GR88" s="77" t="str">
        <f>IF(TRIM(P88)&gt;"a",COUNTIF([1]DrawDay1!AW$4:AW$3049,GE88)+COUNTIF([1]DrawDay1!AW$4:AW$3049,GF88)+COUNTIF([1]DrawDay2!AW$4:AW$2962,GE88)+COUNTIF([1]DrawDay2!AW$4:AW$2962,GF88)+COUNTIF([1]DrawDay3!AW$4:AW$2311,GE88)+COUNTIF([1]DrawDay3!AW$4:AW$2311,GF88)+COUNTIF([1]WarCanoe!AE$5:AE$1500,GD88),"")</f>
        <v/>
      </c>
      <c r="GS88" s="76">
        <f>IF(ISNUMBER(GR88),IF(GR88&gt;8,MAX(GS$10:GS87)+1,0),0)</f>
        <v>0</v>
      </c>
      <c r="GT88" s="78" t="str">
        <f t="shared" si="47"/>
        <v>**</v>
      </c>
      <c r="GU88" s="78"/>
      <c r="GV88" s="78" t="str">
        <f>IF(GK88="","",MATCH(GK88,GK$1:GK87,0))</f>
        <v/>
      </c>
      <c r="GW88" s="78" t="str">
        <f t="shared" si="48"/>
        <v/>
      </c>
      <c r="GX88" s="78" t="str">
        <f>IF(ISNUMBER(GW88),P88,"")</f>
        <v/>
      </c>
      <c r="GY88" s="74" t="str">
        <f>IF(ISNUMBER(GW88),INDEX(P$1:P$167,GW88),"")</f>
        <v/>
      </c>
      <c r="GZ88" s="79" t="str">
        <f>IF(ISNUMBER(GW88),MAX(GZ$11:GZ87)+1,"")</f>
        <v/>
      </c>
      <c r="HA88" s="80">
        <f>IF(ISTEXT(P88),IF(FIND(" ",P88&amp;HA$10)=(LEN(P88)+1),ROW(),0),0)</f>
        <v>0</v>
      </c>
      <c r="HB88" s="81">
        <f>IF(IF(LEN(TRIM(P88))=0,0,LEN(TRIM(P88))-LEN(SUBSTITUTE(P88," ",""))+1)&gt;2,ROW(),0)</f>
        <v>0</v>
      </c>
      <c r="HC88" s="81" t="str">
        <f>IF(LEN(R88)&gt;0,VLOOKUP(R88,HC$172:HD$179,2,FALSE),"")</f>
        <v/>
      </c>
      <c r="HD88" s="81" t="str">
        <f>IF(LEN(P88)&gt;0,IF(ISNA(HC88),ROW(),""),"")</f>
        <v/>
      </c>
      <c r="HE88" s="82" t="str">
        <f>IF(LEN(P88)&gt;0,IF(LEN(S88)&gt;0,VLOOKUP(P88,[1]PadTracInfo!G$2:H$999,2,FALSE),""),"")</f>
        <v/>
      </c>
      <c r="HF88" s="82"/>
      <c r="HG88" s="82" t="str">
        <f>IF(HF88="ok","ok",IF(LEN(S88)&gt;0,IF(S88=HE88,"ok","mismatch"),""))</f>
        <v/>
      </c>
      <c r="HH88" s="82" t="str">
        <f>IF(LEN(P88)&gt;0,IF(LEN(HG88)&gt;0,HG88,IF(LEN(S88)=0,VLOOKUP(P88,[1]PadTracInfo!G$2:H$999,2,FALSE),"")),"")</f>
        <v/>
      </c>
      <c r="HI88" s="83" t="str">
        <f>IF(LEN(P88)&gt;0,IF(ISNA(HH88),"Not Registered",IF(HH88="ok","ok",IF(HH88="mismatch","Registration number does not match",IF(ISNUMBER(HH88),"ok","Logic ERROR")))),"")</f>
        <v/>
      </c>
    </row>
    <row r="89" spans="1:217" ht="13.5" thickBot="1" x14ac:dyDescent="0.25">
      <c r="A89" s="54" t="str">
        <f>IF(ISTEXT(P89),COUNTIF([1]DrawDay1!AX$4:AX$3049,GE89)+COUNTIF([1]DrawDay1!AX$4:AX$3049,GF89)+COUNTIF([1]DrawDay2!AX$4:AX$2962,GE89)+COUNTIF([1]DrawDay2!AX$4:AX$2962,GF89)+COUNTIF([1]DrawDay3!AX$4:AX$2311,GE89)+COUNTIF([1]DrawDay3!AX$4:AX$2311,GF89)+COUNTIF([1]WarCanoe!AF$4:AF3429,GE89),"")</f>
        <v/>
      </c>
      <c r="B89" s="54" t="str">
        <f>IF(ISTEXT(P89),COUNTIF([1]DrawDay1!AV$4:AV$3049,GE89)+COUNTIF([1]DrawDay2!AV$4:AV$2962,GE89)+COUNTIF([1]DrawDay3!AV$4:AV$2311,GE89)+COUNTIF([1]WarCanoe!AG$4:AG3429,GE89),"")</f>
        <v/>
      </c>
      <c r="C89" s="55">
        <f t="shared" si="37"/>
        <v>0</v>
      </c>
      <c r="D89" s="54">
        <f>COUNTIFS($U$7:$GC$7,D$10,$U89:$GC89,"&gt;a")+COUNTIFS($U$7:$GC$7,D$10,$U89:$GC89,"&gt;0")</f>
        <v>0</v>
      </c>
      <c r="E89" s="54">
        <f>COUNTIFS($U$7:$GC$7,E$10,$U89:$GC89,"&gt;a")+COUNTIFS($U$7:$GC$7,E$10,$U89:$GC89,"&gt;0")</f>
        <v>0</v>
      </c>
      <c r="F89" s="54">
        <f>COUNTIFS($U$7:$GC$7,F$10,$U89:$GC89,"&gt;a")+COUNTIFS($U$7:$GC$7,F$10,$U89:$GC89,"&gt;0")</f>
        <v>0</v>
      </c>
      <c r="G89" s="54">
        <f>COUNTIFS($U$7:$GC$7,G$10,$U89:$GC89,"&gt;a")+COUNTIFS($U$7:$GC$7,G$10,$U89:$GC89,"&gt;0")</f>
        <v>0</v>
      </c>
      <c r="H89" s="54">
        <f>COUNTIFS($U$7:$GC$7,H$10,$U89:$GC89,"&gt;a")+COUNTIFS($U$7:$GC$7,H$10,$U89:$GC89,"&gt;0")</f>
        <v>0</v>
      </c>
      <c r="I89" s="54">
        <f>COUNTIFS($U$7:$GC$7,I$10,$U89:$GC89,"&gt;a")+COUNTIFS($U$7:$GC$7,I$10,$U89:$GC89,"&gt;0")</f>
        <v>0</v>
      </c>
      <c r="J89" s="54">
        <f>COUNTIFS($U$7:$GC$7,J$10,$U89:$GC89,"&gt;a")+COUNTIFS($U$7:$GC$7,J$10,$U89:$GC89,"&gt;0")</f>
        <v>0</v>
      </c>
      <c r="K89" s="54">
        <f>COUNTIFS($U$7:$GC$7,K$10,$U89:$GC89,"&gt;a")+COUNTIFS($U$7:$GC$7,K$10,$U89:$GC89,"&gt;0")</f>
        <v>0</v>
      </c>
      <c r="L89" s="54">
        <f>COUNTIFS($U$7:$GC$7,L$10,$U89:$GC89,"&gt;a")+COUNTIFS($U$7:$GC$7,L$10,$U89:$GC89,"&gt;0")</f>
        <v>0</v>
      </c>
      <c r="M89" s="54">
        <f>COUNTIFS($U$7:$GC$7,M$10,$U89:$GC89,"&gt;a")+COUNTIFS($U$7:$GC$7,M$10,$U89:$GC89,"&gt;0")</f>
        <v>0</v>
      </c>
      <c r="N89" s="54">
        <f>COUNTIFS($U$8:$GC$8,"=K",U89:GC89,"&gt;a")+COUNTIFS($U$8:$GC$8,"=K",U89:GC89,"&gt;0")</f>
        <v>0</v>
      </c>
      <c r="O89" s="54">
        <f>COUNTIFS($U$8:$GC$8,"=C",U89:GC89,"&gt;a")+COUNTIFS($U$8:$GC$8,"=C",U89:GC89,"&gt;0")</f>
        <v>0</v>
      </c>
      <c r="P89" s="56"/>
      <c r="Q89" s="86"/>
      <c r="R89" s="57"/>
      <c r="S89" s="90"/>
      <c r="T89" s="88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5"/>
      <c r="AL89" s="65"/>
      <c r="AM89" s="65"/>
      <c r="AN89" s="65"/>
      <c r="AO89" s="65"/>
      <c r="AP89" s="66"/>
      <c r="AQ89" s="66"/>
      <c r="AR89" s="66"/>
      <c r="AS89" s="67"/>
      <c r="AT89" s="68"/>
      <c r="AU89" s="69"/>
      <c r="AV89" s="69"/>
      <c r="AW89" s="69"/>
      <c r="AX89" s="70"/>
      <c r="AY89" s="68"/>
      <c r="AZ89" s="69"/>
      <c r="BA89" s="69"/>
      <c r="BB89" s="69"/>
      <c r="BC89" s="67"/>
      <c r="BD89" s="68"/>
      <c r="BE89" s="69"/>
      <c r="BF89" s="69"/>
      <c r="BG89" s="69"/>
      <c r="BH89" s="70"/>
      <c r="BI89" s="68"/>
      <c r="BJ89" s="69"/>
      <c r="BK89" s="69"/>
      <c r="BL89" s="69"/>
      <c r="BM89" s="70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89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71"/>
      <c r="DQ89" s="71"/>
      <c r="DR89" s="71"/>
      <c r="DS89" s="71"/>
      <c r="DT89" s="71"/>
      <c r="DU89" s="71"/>
      <c r="DV89" s="71"/>
      <c r="DW89" s="71"/>
      <c r="DX89" s="65"/>
      <c r="DY89" s="65"/>
      <c r="DZ89" s="71"/>
      <c r="EA89" s="71"/>
      <c r="EB89" s="71"/>
      <c r="EC89" s="71"/>
      <c r="ED89" s="71"/>
      <c r="EE89" s="71"/>
      <c r="EF89" s="71"/>
      <c r="EG89" s="65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3" t="str">
        <f t="shared" si="38"/>
        <v/>
      </c>
      <c r="GE89" s="74" t="str">
        <f t="shared" si="39"/>
        <v>**</v>
      </c>
      <c r="GF89" s="74" t="str">
        <f t="shared" si="40"/>
        <v/>
      </c>
      <c r="GG89" s="74" t="str">
        <f t="shared" si="41"/>
        <v/>
      </c>
      <c r="GH89" s="75" t="str">
        <f t="shared" si="42"/>
        <v/>
      </c>
      <c r="GI89" s="74" t="str">
        <f t="shared" si="43"/>
        <v/>
      </c>
      <c r="GJ89" s="75" t="str">
        <f t="shared" si="44"/>
        <v/>
      </c>
      <c r="GK89" s="75" t="str">
        <f t="shared" si="45"/>
        <v/>
      </c>
      <c r="GL89" s="75" t="str">
        <f t="shared" si="46"/>
        <v/>
      </c>
      <c r="GM89" s="13">
        <f>ROW()</f>
        <v>89</v>
      </c>
      <c r="GN89" s="13" t="str">
        <f>IF(LEN(GL89)&gt;0,MAX(GN$11:GN88)+1,"")</f>
        <v/>
      </c>
      <c r="GO89" s="6" t="str">
        <f>IF(N89&gt;0,IF(O89=0,"K","Both"),IF(O89&gt;0,"C",""))</f>
        <v/>
      </c>
      <c r="GP89" s="75" t="str">
        <f>IF(ISTEXT(P89),A89,"")</f>
        <v/>
      </c>
      <c r="GQ89" s="76">
        <f>IF(ISNUMBER(GP89),IF(GP89&gt;8,MAX(GQ$10:GQ88)+1,0),0)</f>
        <v>0</v>
      </c>
      <c r="GR89" s="77" t="str">
        <f>IF(TRIM(P89)&gt;"a",COUNTIF([1]DrawDay1!AW$4:AW$3049,GE89)+COUNTIF([1]DrawDay1!AW$4:AW$3049,GF89)+COUNTIF([1]DrawDay2!AW$4:AW$2962,GE89)+COUNTIF([1]DrawDay2!AW$4:AW$2962,GF89)+COUNTIF([1]DrawDay3!AW$4:AW$2311,GE89)+COUNTIF([1]DrawDay3!AW$4:AW$2311,GF89)+COUNTIF([1]WarCanoe!AE$5:AE$1500,GD89),"")</f>
        <v/>
      </c>
      <c r="GS89" s="76">
        <f>IF(ISNUMBER(GR89),IF(GR89&gt;8,MAX(GS$10:GS88)+1,0),0)</f>
        <v>0</v>
      </c>
      <c r="GT89" s="78" t="str">
        <f t="shared" si="47"/>
        <v>**</v>
      </c>
      <c r="GU89" s="78"/>
      <c r="GV89" s="78" t="str">
        <f>IF(GK89="","",MATCH(GK89,GK$1:GK88,0))</f>
        <v/>
      </c>
      <c r="GW89" s="78" t="str">
        <f t="shared" si="48"/>
        <v/>
      </c>
      <c r="GX89" s="78" t="str">
        <f>IF(ISNUMBER(GW89),P89,"")</f>
        <v/>
      </c>
      <c r="GY89" s="74" t="str">
        <f>IF(ISNUMBER(GW89),INDEX(P$1:P$167,GW89),"")</f>
        <v/>
      </c>
      <c r="GZ89" s="79" t="str">
        <f>IF(ISNUMBER(GW89),MAX(GZ$11:GZ88)+1,"")</f>
        <v/>
      </c>
      <c r="HA89" s="80">
        <f>IF(ISTEXT(P89),IF(FIND(" ",P89&amp;HA$10)=(LEN(P89)+1),ROW(),0),0)</f>
        <v>0</v>
      </c>
      <c r="HB89" s="81">
        <f>IF(IF(LEN(TRIM(P89))=0,0,LEN(TRIM(P89))-LEN(SUBSTITUTE(P89," ",""))+1)&gt;2,ROW(),0)</f>
        <v>0</v>
      </c>
      <c r="HC89" s="81" t="str">
        <f>IF(LEN(R89)&gt;0,VLOOKUP(R89,HC$172:HD$179,2,FALSE),"")</f>
        <v/>
      </c>
      <c r="HD89" s="81" t="str">
        <f>IF(LEN(P89)&gt;0,IF(ISNA(HC89),ROW(),""),"")</f>
        <v/>
      </c>
      <c r="HE89" s="82" t="str">
        <f>IF(LEN(P89)&gt;0,IF(LEN(S89)&gt;0,VLOOKUP(P89,[1]PadTracInfo!G$2:H$999,2,FALSE),""),"")</f>
        <v/>
      </c>
      <c r="HF89" s="82"/>
      <c r="HG89" s="82" t="str">
        <f>IF(HF89="ok","ok",IF(LEN(S89)&gt;0,IF(S89=HE89,"ok","mismatch"),""))</f>
        <v/>
      </c>
      <c r="HH89" s="82" t="str">
        <f>IF(LEN(P89)&gt;0,IF(LEN(HG89)&gt;0,HG89,IF(LEN(S89)=0,VLOOKUP(P89,[1]PadTracInfo!G$2:H$999,2,FALSE),"")),"")</f>
        <v/>
      </c>
      <c r="HI89" s="83" t="str">
        <f>IF(LEN(P89)&gt;0,IF(ISNA(HH89),"Not Registered",IF(HH89="ok","ok",IF(HH89="mismatch","Registration number does not match",IF(ISNUMBER(HH89),"ok","Logic ERROR")))),"")</f>
        <v/>
      </c>
    </row>
    <row r="90" spans="1:217" ht="13.5" thickBot="1" x14ac:dyDescent="0.25">
      <c r="A90" s="54" t="str">
        <f>IF(ISTEXT(P90),COUNTIF([1]DrawDay1!AX$4:AX$3049,GE90)+COUNTIF([1]DrawDay1!AX$4:AX$3049,GF90)+COUNTIF([1]DrawDay2!AX$4:AX$2962,GE90)+COUNTIF([1]DrawDay2!AX$4:AX$2962,GF90)+COUNTIF([1]DrawDay3!AX$4:AX$2311,GE90)+COUNTIF([1]DrawDay3!AX$4:AX$2311,GF90)+COUNTIF([1]WarCanoe!AF$4:AF3430,GE90),"")</f>
        <v/>
      </c>
      <c r="B90" s="54" t="str">
        <f>IF(ISTEXT(P90),COUNTIF([1]DrawDay1!AV$4:AV$3049,GE90)+COUNTIF([1]DrawDay2!AV$4:AV$2962,GE90)+COUNTIF([1]DrawDay3!AV$4:AV$2311,GE90)+COUNTIF([1]WarCanoe!AG$4:AG3430,GE90),"")</f>
        <v/>
      </c>
      <c r="C90" s="55">
        <f t="shared" si="37"/>
        <v>0</v>
      </c>
      <c r="D90" s="54">
        <f>COUNTIFS($U$7:$GC$7,D$10,$U90:$GC90,"&gt;a")+COUNTIFS($U$7:$GC$7,D$10,$U90:$GC90,"&gt;0")</f>
        <v>0</v>
      </c>
      <c r="E90" s="54">
        <f>COUNTIFS($U$7:$GC$7,E$10,$U90:$GC90,"&gt;a")+COUNTIFS($U$7:$GC$7,E$10,$U90:$GC90,"&gt;0")</f>
        <v>0</v>
      </c>
      <c r="F90" s="54">
        <f>COUNTIFS($U$7:$GC$7,F$10,$U90:$GC90,"&gt;a")+COUNTIFS($U$7:$GC$7,F$10,$U90:$GC90,"&gt;0")</f>
        <v>0</v>
      </c>
      <c r="G90" s="54">
        <f>COUNTIFS($U$7:$GC$7,G$10,$U90:$GC90,"&gt;a")+COUNTIFS($U$7:$GC$7,G$10,$U90:$GC90,"&gt;0")</f>
        <v>0</v>
      </c>
      <c r="H90" s="54">
        <f>COUNTIFS($U$7:$GC$7,H$10,$U90:$GC90,"&gt;a")+COUNTIFS($U$7:$GC$7,H$10,$U90:$GC90,"&gt;0")</f>
        <v>0</v>
      </c>
      <c r="I90" s="54">
        <f>COUNTIFS($U$7:$GC$7,I$10,$U90:$GC90,"&gt;a")+COUNTIFS($U$7:$GC$7,I$10,$U90:$GC90,"&gt;0")</f>
        <v>0</v>
      </c>
      <c r="J90" s="54">
        <f>COUNTIFS($U$7:$GC$7,J$10,$U90:$GC90,"&gt;a")+COUNTIFS($U$7:$GC$7,J$10,$U90:$GC90,"&gt;0")</f>
        <v>0</v>
      </c>
      <c r="K90" s="54">
        <f>COUNTIFS($U$7:$GC$7,K$10,$U90:$GC90,"&gt;a")+COUNTIFS($U$7:$GC$7,K$10,$U90:$GC90,"&gt;0")</f>
        <v>0</v>
      </c>
      <c r="L90" s="54">
        <f>COUNTIFS($U$7:$GC$7,L$10,$U90:$GC90,"&gt;a")+COUNTIFS($U$7:$GC$7,L$10,$U90:$GC90,"&gt;0")</f>
        <v>0</v>
      </c>
      <c r="M90" s="54">
        <f>COUNTIFS($U$7:$GC$7,M$10,$U90:$GC90,"&gt;a")+COUNTIFS($U$7:$GC$7,M$10,$U90:$GC90,"&gt;0")</f>
        <v>0</v>
      </c>
      <c r="N90" s="54">
        <f>COUNTIFS($U$8:$GC$8,"=K",U90:GC90,"&gt;a")+COUNTIFS($U$8:$GC$8,"=K",U90:GC90,"&gt;0")</f>
        <v>0</v>
      </c>
      <c r="O90" s="54">
        <f>COUNTIFS($U$8:$GC$8,"=C",U90:GC90,"&gt;a")+COUNTIFS($U$8:$GC$8,"=C",U90:GC90,"&gt;0")</f>
        <v>0</v>
      </c>
      <c r="P90" s="56"/>
      <c r="Q90" s="86"/>
      <c r="R90" s="57"/>
      <c r="S90" s="90"/>
      <c r="T90" s="88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5"/>
      <c r="AL90" s="65"/>
      <c r="AM90" s="65"/>
      <c r="AN90" s="65"/>
      <c r="AO90" s="65"/>
      <c r="AP90" s="66"/>
      <c r="AQ90" s="66"/>
      <c r="AR90" s="66"/>
      <c r="AS90" s="67"/>
      <c r="AT90" s="68"/>
      <c r="AU90" s="69"/>
      <c r="AV90" s="69"/>
      <c r="AW90" s="69"/>
      <c r="AX90" s="70"/>
      <c r="AY90" s="68"/>
      <c r="AZ90" s="69"/>
      <c r="BA90" s="69"/>
      <c r="BB90" s="69"/>
      <c r="BC90" s="67"/>
      <c r="BD90" s="68"/>
      <c r="BE90" s="69"/>
      <c r="BF90" s="69"/>
      <c r="BG90" s="69"/>
      <c r="BH90" s="70"/>
      <c r="BI90" s="68"/>
      <c r="BJ90" s="69"/>
      <c r="BK90" s="69"/>
      <c r="BL90" s="69"/>
      <c r="BM90" s="70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65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3" t="str">
        <f t="shared" si="38"/>
        <v/>
      </c>
      <c r="GE90" s="74" t="str">
        <f t="shared" si="39"/>
        <v>**</v>
      </c>
      <c r="GF90" s="74" t="str">
        <f t="shared" si="40"/>
        <v/>
      </c>
      <c r="GG90" s="74" t="str">
        <f t="shared" si="41"/>
        <v/>
      </c>
      <c r="GH90" s="75" t="str">
        <f t="shared" si="42"/>
        <v/>
      </c>
      <c r="GI90" s="74" t="str">
        <f t="shared" si="43"/>
        <v/>
      </c>
      <c r="GJ90" s="75" t="str">
        <f t="shared" si="44"/>
        <v/>
      </c>
      <c r="GK90" s="75" t="str">
        <f t="shared" si="45"/>
        <v/>
      </c>
      <c r="GL90" s="75" t="str">
        <f t="shared" si="46"/>
        <v/>
      </c>
      <c r="GM90" s="13">
        <f>ROW()</f>
        <v>90</v>
      </c>
      <c r="GN90" s="13" t="str">
        <f>IF(LEN(GL90)&gt;0,MAX(GN$11:GN89)+1,"")</f>
        <v/>
      </c>
      <c r="GO90" s="6" t="str">
        <f>IF(N90&gt;0,IF(O90=0,"K","Both"),IF(O90&gt;0,"C",""))</f>
        <v/>
      </c>
      <c r="GP90" s="75" t="str">
        <f>IF(ISTEXT(P90),A90,"")</f>
        <v/>
      </c>
      <c r="GQ90" s="76">
        <f>IF(ISNUMBER(GP90),IF(GP90&gt;8,MAX(GQ$10:GQ89)+1,0),0)</f>
        <v>0</v>
      </c>
      <c r="GR90" s="77" t="str">
        <f>IF(TRIM(P90)&gt;"a",COUNTIF([1]DrawDay1!AW$4:AW$3049,GE90)+COUNTIF([1]DrawDay1!AW$4:AW$3049,GF90)+COUNTIF([1]DrawDay2!AW$4:AW$2962,GE90)+COUNTIF([1]DrawDay2!AW$4:AW$2962,GF90)+COUNTIF([1]DrawDay3!AW$4:AW$2311,GE90)+COUNTIF([1]DrawDay3!AW$4:AW$2311,GF90)+COUNTIF([1]WarCanoe!AE$5:AE$1500,GD90),"")</f>
        <v/>
      </c>
      <c r="GS90" s="76">
        <f>IF(ISNUMBER(GR90),IF(GR90&gt;8,MAX(GS$10:GS89)+1,0),0)</f>
        <v>0</v>
      </c>
      <c r="GT90" s="78" t="str">
        <f t="shared" si="47"/>
        <v>**</v>
      </c>
      <c r="GU90" s="78"/>
      <c r="GV90" s="78" t="str">
        <f>IF(GK90="","",MATCH(GK90,GK$1:GK89,0))</f>
        <v/>
      </c>
      <c r="GW90" s="78" t="str">
        <f t="shared" si="48"/>
        <v/>
      </c>
      <c r="GX90" s="78" t="str">
        <f>IF(ISNUMBER(GW90),P90,"")</f>
        <v/>
      </c>
      <c r="GY90" s="74" t="str">
        <f>IF(ISNUMBER(GW90),INDEX(P$1:P$167,GW90),"")</f>
        <v/>
      </c>
      <c r="GZ90" s="79" t="str">
        <f>IF(ISNUMBER(GW90),MAX(GZ$11:GZ89)+1,"")</f>
        <v/>
      </c>
      <c r="HA90" s="80">
        <f>IF(ISTEXT(P90),IF(FIND(" ",P90&amp;HA$10)=(LEN(P90)+1),ROW(),0),0)</f>
        <v>0</v>
      </c>
      <c r="HB90" s="81">
        <f>IF(IF(LEN(TRIM(P90))=0,0,LEN(TRIM(P90))-LEN(SUBSTITUTE(P90," ",""))+1)&gt;2,ROW(),0)</f>
        <v>0</v>
      </c>
      <c r="HC90" s="81" t="str">
        <f>IF(LEN(R90)&gt;0,VLOOKUP(R90,HC$172:HD$179,2,FALSE),"")</f>
        <v/>
      </c>
      <c r="HD90" s="81" t="str">
        <f>IF(LEN(P90)&gt;0,IF(ISNA(HC90),ROW(),""),"")</f>
        <v/>
      </c>
      <c r="HE90" s="82" t="str">
        <f>IF(LEN(P90)&gt;0,IF(LEN(S90)&gt;0,VLOOKUP(P90,[1]PadTracInfo!G$2:H$999,2,FALSE),""),"")</f>
        <v/>
      </c>
      <c r="HF90" s="82"/>
      <c r="HG90" s="82" t="str">
        <f>IF(HF90="ok","ok",IF(LEN(S90)&gt;0,IF(S90=HE90,"ok","mismatch"),""))</f>
        <v/>
      </c>
      <c r="HH90" s="82" t="str">
        <f>IF(LEN(P90)&gt;0,IF(LEN(HG90)&gt;0,HG90,IF(LEN(S90)=0,VLOOKUP(P90,[1]PadTracInfo!G$2:H$999,2,FALSE),"")),"")</f>
        <v/>
      </c>
      <c r="HI90" s="83" t="str">
        <f>IF(LEN(P90)&gt;0,IF(ISNA(HH90),"Not Registered",IF(HH90="ok","ok",IF(HH90="mismatch","Registration number does not match",IF(ISNUMBER(HH90),"ok","Logic ERROR")))),"")</f>
        <v/>
      </c>
    </row>
    <row r="91" spans="1:217" ht="13.5" thickBot="1" x14ac:dyDescent="0.25">
      <c r="A91" s="54" t="str">
        <f>IF(ISTEXT(P91),COUNTIF([1]DrawDay1!AX$4:AX$3049,GE91)+COUNTIF([1]DrawDay1!AX$4:AX$3049,GF91)+COUNTIF([1]DrawDay2!AX$4:AX$2962,GE91)+COUNTIF([1]DrawDay2!AX$4:AX$2962,GF91)+COUNTIF([1]DrawDay3!AX$4:AX$2311,GE91)+COUNTIF([1]DrawDay3!AX$4:AX$2311,GF91)+COUNTIF([1]WarCanoe!AF$4:AF3431,GE91),"")</f>
        <v/>
      </c>
      <c r="B91" s="54" t="str">
        <f>IF(ISTEXT(P91),COUNTIF([1]DrawDay1!AV$4:AV$3049,GE91)+COUNTIF([1]DrawDay2!AV$4:AV$2962,GE91)+COUNTIF([1]DrawDay3!AV$4:AV$2311,GE91)+COUNTIF([1]WarCanoe!AG$4:AG3431,GE91),"")</f>
        <v/>
      </c>
      <c r="C91" s="55">
        <f t="shared" si="37"/>
        <v>0</v>
      </c>
      <c r="D91" s="54">
        <f>COUNTIFS($U$7:$GC$7,D$10,$U91:$GC91,"&gt;a")+COUNTIFS($U$7:$GC$7,D$10,$U91:$GC91,"&gt;0")</f>
        <v>0</v>
      </c>
      <c r="E91" s="54">
        <f>COUNTIFS($U$7:$GC$7,E$10,$U91:$GC91,"&gt;a")+COUNTIFS($U$7:$GC$7,E$10,$U91:$GC91,"&gt;0")</f>
        <v>0</v>
      </c>
      <c r="F91" s="54">
        <f>COUNTIFS($U$7:$GC$7,F$10,$U91:$GC91,"&gt;a")+COUNTIFS($U$7:$GC$7,F$10,$U91:$GC91,"&gt;0")</f>
        <v>0</v>
      </c>
      <c r="G91" s="54">
        <f>COUNTIFS($U$7:$GC$7,G$10,$U91:$GC91,"&gt;a")+COUNTIFS($U$7:$GC$7,G$10,$U91:$GC91,"&gt;0")</f>
        <v>0</v>
      </c>
      <c r="H91" s="54">
        <f>COUNTIFS($U$7:$GC$7,H$10,$U91:$GC91,"&gt;a")+COUNTIFS($U$7:$GC$7,H$10,$U91:$GC91,"&gt;0")</f>
        <v>0</v>
      </c>
      <c r="I91" s="54">
        <f>COUNTIFS($U$7:$GC$7,I$10,$U91:$GC91,"&gt;a")+COUNTIFS($U$7:$GC$7,I$10,$U91:$GC91,"&gt;0")</f>
        <v>0</v>
      </c>
      <c r="J91" s="54">
        <f>COUNTIFS($U$7:$GC$7,J$10,$U91:$GC91,"&gt;a")+COUNTIFS($U$7:$GC$7,J$10,$U91:$GC91,"&gt;0")</f>
        <v>0</v>
      </c>
      <c r="K91" s="54">
        <f>COUNTIFS($U$7:$GC$7,K$10,$U91:$GC91,"&gt;a")+COUNTIFS($U$7:$GC$7,K$10,$U91:$GC91,"&gt;0")</f>
        <v>0</v>
      </c>
      <c r="L91" s="54">
        <f>COUNTIFS($U$7:$GC$7,L$10,$U91:$GC91,"&gt;a")+COUNTIFS($U$7:$GC$7,L$10,$U91:$GC91,"&gt;0")</f>
        <v>0</v>
      </c>
      <c r="M91" s="54">
        <f>COUNTIFS($U$7:$GC$7,M$10,$U91:$GC91,"&gt;a")+COUNTIFS($U$7:$GC$7,M$10,$U91:$GC91,"&gt;0")</f>
        <v>0</v>
      </c>
      <c r="N91" s="54">
        <f>COUNTIFS($U$8:$GC$8,"=K",U91:GC91,"&gt;a")+COUNTIFS($U$8:$GC$8,"=K",U91:GC91,"&gt;0")</f>
        <v>0</v>
      </c>
      <c r="O91" s="54">
        <f>COUNTIFS($U$8:$GC$8,"=C",U91:GC91,"&gt;a")+COUNTIFS($U$8:$GC$8,"=C",U91:GC91,"&gt;0")</f>
        <v>0</v>
      </c>
      <c r="P91" s="56"/>
      <c r="Q91" s="86"/>
      <c r="R91" s="57"/>
      <c r="S91" s="90"/>
      <c r="T91" s="88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5"/>
      <c r="AL91" s="65"/>
      <c r="AM91" s="65"/>
      <c r="AN91" s="65"/>
      <c r="AO91" s="65"/>
      <c r="AP91" s="66"/>
      <c r="AQ91" s="66"/>
      <c r="AR91" s="66"/>
      <c r="AS91" s="67"/>
      <c r="AT91" s="68"/>
      <c r="AU91" s="69"/>
      <c r="AV91" s="69"/>
      <c r="AW91" s="69"/>
      <c r="AX91" s="70"/>
      <c r="AY91" s="68"/>
      <c r="AZ91" s="69"/>
      <c r="BA91" s="69"/>
      <c r="BB91" s="69"/>
      <c r="BC91" s="67"/>
      <c r="BD91" s="68"/>
      <c r="BE91" s="69"/>
      <c r="BF91" s="69"/>
      <c r="BG91" s="69"/>
      <c r="BH91" s="70"/>
      <c r="BI91" s="68"/>
      <c r="BJ91" s="69"/>
      <c r="BK91" s="69"/>
      <c r="BL91" s="69"/>
      <c r="BM91" s="70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71"/>
      <c r="DQ91" s="71"/>
      <c r="DR91" s="71"/>
      <c r="DS91" s="71"/>
      <c r="DT91" s="71"/>
      <c r="DU91" s="71"/>
      <c r="DV91" s="71"/>
      <c r="DW91" s="71"/>
      <c r="DX91" s="65"/>
      <c r="DY91" s="65"/>
      <c r="DZ91" s="71"/>
      <c r="EA91" s="71"/>
      <c r="EB91" s="71"/>
      <c r="EC91" s="71"/>
      <c r="ED91" s="71"/>
      <c r="EE91" s="71"/>
      <c r="EF91" s="71"/>
      <c r="EG91" s="65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3" t="str">
        <f t="shared" si="38"/>
        <v/>
      </c>
      <c r="GE91" s="74" t="str">
        <f t="shared" si="39"/>
        <v>**</v>
      </c>
      <c r="GF91" s="74" t="str">
        <f t="shared" si="40"/>
        <v/>
      </c>
      <c r="GG91" s="74" t="str">
        <f t="shared" si="41"/>
        <v/>
      </c>
      <c r="GH91" s="75" t="str">
        <f t="shared" si="42"/>
        <v/>
      </c>
      <c r="GI91" s="74" t="str">
        <f t="shared" si="43"/>
        <v/>
      </c>
      <c r="GJ91" s="75" t="str">
        <f t="shared" si="44"/>
        <v/>
      </c>
      <c r="GK91" s="75" t="str">
        <f t="shared" si="45"/>
        <v/>
      </c>
      <c r="GL91" s="75" t="str">
        <f t="shared" si="46"/>
        <v/>
      </c>
      <c r="GM91" s="13">
        <f>ROW()</f>
        <v>91</v>
      </c>
      <c r="GN91" s="13" t="str">
        <f>IF(LEN(GL91)&gt;0,MAX(GN$11:GN90)+1,"")</f>
        <v/>
      </c>
      <c r="GO91" s="6" t="str">
        <f>IF(N91&gt;0,IF(O91=0,"K","Both"),IF(O91&gt;0,"C",""))</f>
        <v/>
      </c>
      <c r="GP91" s="75" t="str">
        <f>IF(ISTEXT(P91),A91,"")</f>
        <v/>
      </c>
      <c r="GQ91" s="76">
        <f>IF(ISNUMBER(GP91),IF(GP91&gt;8,MAX(GQ$10:GQ90)+1,0),0)</f>
        <v>0</v>
      </c>
      <c r="GR91" s="77" t="str">
        <f>IF(TRIM(P91)&gt;"a",COUNTIF([1]DrawDay1!AW$4:AW$3049,GE91)+COUNTIF([1]DrawDay1!AW$4:AW$3049,GF91)+COUNTIF([1]DrawDay2!AW$4:AW$2962,GE91)+COUNTIF([1]DrawDay2!AW$4:AW$2962,GF91)+COUNTIF([1]DrawDay3!AW$4:AW$2311,GE91)+COUNTIF([1]DrawDay3!AW$4:AW$2311,GF91)+COUNTIF([1]WarCanoe!AE$5:AE$1500,GD91),"")</f>
        <v/>
      </c>
      <c r="GS91" s="76">
        <f>IF(ISNUMBER(GR91),IF(GR91&gt;8,MAX(GS$10:GS90)+1,0),0)</f>
        <v>0</v>
      </c>
      <c r="GT91" s="78" t="str">
        <f t="shared" si="47"/>
        <v>**</v>
      </c>
      <c r="GU91" s="78"/>
      <c r="GV91" s="78" t="str">
        <f>IF(GK91="","",MATCH(GK91,GK$1:GK90,0))</f>
        <v/>
      </c>
      <c r="GW91" s="78" t="str">
        <f t="shared" si="48"/>
        <v/>
      </c>
      <c r="GX91" s="78" t="str">
        <f>IF(ISNUMBER(GW91),P91,"")</f>
        <v/>
      </c>
      <c r="GY91" s="74" t="str">
        <f>IF(ISNUMBER(GW91),INDEX(P$1:P$167,GW91),"")</f>
        <v/>
      </c>
      <c r="GZ91" s="79" t="str">
        <f>IF(ISNUMBER(GW91),MAX(GZ$11:GZ90)+1,"")</f>
        <v/>
      </c>
      <c r="HA91" s="80">
        <f>IF(ISTEXT(P91),IF(FIND(" ",P91&amp;HA$10)=(LEN(P91)+1),ROW(),0),0)</f>
        <v>0</v>
      </c>
      <c r="HB91" s="81">
        <f>IF(IF(LEN(TRIM(P91))=0,0,LEN(TRIM(P91))-LEN(SUBSTITUTE(P91," ",""))+1)&gt;2,ROW(),0)</f>
        <v>0</v>
      </c>
      <c r="HC91" s="81" t="str">
        <f>IF(LEN(R91)&gt;0,VLOOKUP(R91,HC$172:HD$179,2,FALSE),"")</f>
        <v/>
      </c>
      <c r="HD91" s="81" t="str">
        <f>IF(LEN(P91)&gt;0,IF(ISNA(HC91),ROW(),""),"")</f>
        <v/>
      </c>
      <c r="HE91" s="82" t="str">
        <f>IF(LEN(P91)&gt;0,IF(LEN(S91)&gt;0,VLOOKUP(P91,[1]PadTracInfo!G$2:H$999,2,FALSE),""),"")</f>
        <v/>
      </c>
      <c r="HF91" s="82"/>
      <c r="HG91" s="82" t="str">
        <f>IF(HF91="ok","ok",IF(LEN(S91)&gt;0,IF(S91=HE91,"ok","mismatch"),""))</f>
        <v/>
      </c>
      <c r="HH91" s="82" t="str">
        <f>IF(LEN(P91)&gt;0,IF(LEN(HG91)&gt;0,HG91,IF(LEN(S91)=0,VLOOKUP(P91,[1]PadTracInfo!G$2:H$999,2,FALSE),"")),"")</f>
        <v/>
      </c>
      <c r="HI91" s="83" t="str">
        <f>IF(LEN(P91)&gt;0,IF(ISNA(HH91),"Not Registered",IF(HH91="ok","ok",IF(HH91="mismatch","Registration number does not match",IF(ISNUMBER(HH91),"ok","Logic ERROR")))),"")</f>
        <v/>
      </c>
    </row>
    <row r="92" spans="1:217" ht="13.5" thickBot="1" x14ac:dyDescent="0.25">
      <c r="A92" s="54" t="str">
        <f>IF(ISTEXT(P92),COUNTIF([1]DrawDay1!AX$4:AX$3049,GE92)+COUNTIF([1]DrawDay1!AX$4:AX$3049,GF92)+COUNTIF([1]DrawDay2!AX$4:AX$2962,GE92)+COUNTIF([1]DrawDay2!AX$4:AX$2962,GF92)+COUNTIF([1]DrawDay3!AX$4:AX$2311,GE92)+COUNTIF([1]DrawDay3!AX$4:AX$2311,GF92)+COUNTIF([1]WarCanoe!AF$4:AF3432,GE92),"")</f>
        <v/>
      </c>
      <c r="B92" s="54" t="str">
        <f>IF(ISTEXT(P92),COUNTIF([1]DrawDay1!AV$4:AV$3049,GE92)+COUNTIF([1]DrawDay2!AV$4:AV$2962,GE92)+COUNTIF([1]DrawDay3!AV$4:AV$2311,GE92)+COUNTIF([1]WarCanoe!AG$4:AG3432,GE92),"")</f>
        <v/>
      </c>
      <c r="C92" s="55">
        <f t="shared" si="37"/>
        <v>0</v>
      </c>
      <c r="D92" s="54">
        <f>COUNTIFS($U$7:$GC$7,D$10,$U92:$GC92,"&gt;a")+COUNTIFS($U$7:$GC$7,D$10,$U92:$GC92,"&gt;0")</f>
        <v>0</v>
      </c>
      <c r="E92" s="54">
        <f>COUNTIFS($U$7:$GC$7,E$10,$U92:$GC92,"&gt;a")+COUNTIFS($U$7:$GC$7,E$10,$U92:$GC92,"&gt;0")</f>
        <v>0</v>
      </c>
      <c r="F92" s="54">
        <f>COUNTIFS($U$7:$GC$7,F$10,$U92:$GC92,"&gt;a")+COUNTIFS($U$7:$GC$7,F$10,$U92:$GC92,"&gt;0")</f>
        <v>0</v>
      </c>
      <c r="G92" s="54">
        <f>COUNTIFS($U$7:$GC$7,G$10,$U92:$GC92,"&gt;a")+COUNTIFS($U$7:$GC$7,G$10,$U92:$GC92,"&gt;0")</f>
        <v>0</v>
      </c>
      <c r="H92" s="54">
        <f>COUNTIFS($U$7:$GC$7,H$10,$U92:$GC92,"&gt;a")+COUNTIFS($U$7:$GC$7,H$10,$U92:$GC92,"&gt;0")</f>
        <v>0</v>
      </c>
      <c r="I92" s="54">
        <f>COUNTIFS($U$7:$GC$7,I$10,$U92:$GC92,"&gt;a")+COUNTIFS($U$7:$GC$7,I$10,$U92:$GC92,"&gt;0")</f>
        <v>0</v>
      </c>
      <c r="J92" s="54">
        <f>COUNTIFS($U$7:$GC$7,J$10,$U92:$GC92,"&gt;a")+COUNTIFS($U$7:$GC$7,J$10,$U92:$GC92,"&gt;0")</f>
        <v>0</v>
      </c>
      <c r="K92" s="54">
        <f>COUNTIFS($U$7:$GC$7,K$10,$U92:$GC92,"&gt;a")+COUNTIFS($U$7:$GC$7,K$10,$U92:$GC92,"&gt;0")</f>
        <v>0</v>
      </c>
      <c r="L92" s="54">
        <f>COUNTIFS($U$7:$GC$7,L$10,$U92:$GC92,"&gt;a")+COUNTIFS($U$7:$GC$7,L$10,$U92:$GC92,"&gt;0")</f>
        <v>0</v>
      </c>
      <c r="M92" s="54">
        <f>COUNTIFS($U$7:$GC$7,M$10,$U92:$GC92,"&gt;a")+COUNTIFS($U$7:$GC$7,M$10,$U92:$GC92,"&gt;0")</f>
        <v>0</v>
      </c>
      <c r="N92" s="54">
        <f>COUNTIFS($U$8:$GC$8,"=K",U92:GC92,"&gt;a")+COUNTIFS($U$8:$GC$8,"=K",U92:GC92,"&gt;0")</f>
        <v>0</v>
      </c>
      <c r="O92" s="54">
        <f>COUNTIFS($U$8:$GC$8,"=C",U92:GC92,"&gt;a")+COUNTIFS($U$8:$GC$8,"=C",U92:GC92,"&gt;0")</f>
        <v>0</v>
      </c>
      <c r="P92" s="56"/>
      <c r="Q92" s="86"/>
      <c r="R92" s="57"/>
      <c r="S92" s="90"/>
      <c r="T92" s="88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5"/>
      <c r="AL92" s="65"/>
      <c r="AM92" s="65"/>
      <c r="AN92" s="65"/>
      <c r="AO92" s="65"/>
      <c r="AP92" s="66"/>
      <c r="AQ92" s="66"/>
      <c r="AR92" s="66"/>
      <c r="AS92" s="67"/>
      <c r="AT92" s="68"/>
      <c r="AU92" s="69"/>
      <c r="AV92" s="69"/>
      <c r="AW92" s="69"/>
      <c r="AX92" s="70"/>
      <c r="AY92" s="68"/>
      <c r="AZ92" s="69"/>
      <c r="BA92" s="69"/>
      <c r="BB92" s="69"/>
      <c r="BC92" s="67"/>
      <c r="BD92" s="68"/>
      <c r="BE92" s="69"/>
      <c r="BF92" s="69"/>
      <c r="BG92" s="69"/>
      <c r="BH92" s="70"/>
      <c r="BI92" s="68"/>
      <c r="BJ92" s="69"/>
      <c r="BK92" s="69"/>
      <c r="BL92" s="69"/>
      <c r="BM92" s="70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71"/>
      <c r="DQ92" s="71"/>
      <c r="DR92" s="71"/>
      <c r="DS92" s="71"/>
      <c r="DT92" s="71"/>
      <c r="DU92" s="71"/>
      <c r="DV92" s="71"/>
      <c r="DW92" s="71"/>
      <c r="DX92" s="65"/>
      <c r="DY92" s="65"/>
      <c r="DZ92" s="71"/>
      <c r="EA92" s="71"/>
      <c r="EB92" s="71"/>
      <c r="EC92" s="71"/>
      <c r="ED92" s="71"/>
      <c r="EE92" s="71"/>
      <c r="EF92" s="71"/>
      <c r="EG92" s="65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3" t="str">
        <f t="shared" si="38"/>
        <v/>
      </c>
      <c r="GE92" s="74" t="str">
        <f t="shared" si="39"/>
        <v>**</v>
      </c>
      <c r="GF92" s="74" t="str">
        <f t="shared" si="40"/>
        <v/>
      </c>
      <c r="GG92" s="74" t="str">
        <f t="shared" si="41"/>
        <v/>
      </c>
      <c r="GH92" s="75" t="str">
        <f t="shared" si="42"/>
        <v/>
      </c>
      <c r="GI92" s="74" t="str">
        <f t="shared" si="43"/>
        <v/>
      </c>
      <c r="GJ92" s="75" t="str">
        <f t="shared" si="44"/>
        <v/>
      </c>
      <c r="GK92" s="75" t="str">
        <f t="shared" si="45"/>
        <v/>
      </c>
      <c r="GL92" s="75" t="str">
        <f t="shared" si="46"/>
        <v/>
      </c>
      <c r="GM92" s="13">
        <f>ROW()</f>
        <v>92</v>
      </c>
      <c r="GN92" s="13" t="str">
        <f>IF(LEN(GL92)&gt;0,MAX(GN$11:GN91)+1,"")</f>
        <v/>
      </c>
      <c r="GO92" s="6" t="str">
        <f>IF(N92&gt;0,IF(O92=0,"K","Both"),IF(O92&gt;0,"C",""))</f>
        <v/>
      </c>
      <c r="GP92" s="75" t="str">
        <f>IF(ISTEXT(P92),A92,"")</f>
        <v/>
      </c>
      <c r="GQ92" s="76">
        <f>IF(ISNUMBER(GP92),IF(GP92&gt;8,MAX(GQ$10:GQ91)+1,0),0)</f>
        <v>0</v>
      </c>
      <c r="GR92" s="77" t="str">
        <f>IF(TRIM(P92)&gt;"a",COUNTIF([1]DrawDay1!AW$4:AW$3049,GE92)+COUNTIF([1]DrawDay1!AW$4:AW$3049,GF92)+COUNTIF([1]DrawDay2!AW$4:AW$2962,GE92)+COUNTIF([1]DrawDay2!AW$4:AW$2962,GF92)+COUNTIF([1]DrawDay3!AW$4:AW$2311,GE92)+COUNTIF([1]DrawDay3!AW$4:AW$2311,GF92)+COUNTIF([1]WarCanoe!AE$5:AE$1500,GD92),"")</f>
        <v/>
      </c>
      <c r="GS92" s="76">
        <f>IF(ISNUMBER(GR92),IF(GR92&gt;8,MAX(GS$10:GS91)+1,0),0)</f>
        <v>0</v>
      </c>
      <c r="GT92" s="78" t="str">
        <f t="shared" si="47"/>
        <v>**</v>
      </c>
      <c r="GU92" s="78"/>
      <c r="GV92" s="78" t="str">
        <f>IF(GK92="","",MATCH(GK92,GK$1:GK91,0))</f>
        <v/>
      </c>
      <c r="GW92" s="78" t="str">
        <f t="shared" si="48"/>
        <v/>
      </c>
      <c r="GX92" s="78" t="str">
        <f>IF(ISNUMBER(GW92),P92,"")</f>
        <v/>
      </c>
      <c r="GY92" s="74" t="str">
        <f>IF(ISNUMBER(GW92),INDEX(P$1:P$167,GW92),"")</f>
        <v/>
      </c>
      <c r="GZ92" s="79" t="str">
        <f>IF(ISNUMBER(GW92),MAX(GZ$11:GZ91)+1,"")</f>
        <v/>
      </c>
      <c r="HA92" s="80">
        <f>IF(ISTEXT(P92),IF(FIND(" ",P92&amp;HA$10)=(LEN(P92)+1),ROW(),0),0)</f>
        <v>0</v>
      </c>
      <c r="HB92" s="81">
        <f>IF(IF(LEN(TRIM(P92))=0,0,LEN(TRIM(P92))-LEN(SUBSTITUTE(P92," ",""))+1)&gt;2,ROW(),0)</f>
        <v>0</v>
      </c>
      <c r="HC92" s="81" t="str">
        <f>IF(LEN(R92)&gt;0,VLOOKUP(R92,HC$172:HD$179,2,FALSE),"")</f>
        <v/>
      </c>
      <c r="HD92" s="81" t="str">
        <f>IF(LEN(P92)&gt;0,IF(ISNA(HC92),ROW(),""),"")</f>
        <v/>
      </c>
      <c r="HE92" s="82" t="str">
        <f>IF(LEN(P92)&gt;0,IF(LEN(S92)&gt;0,VLOOKUP(P92,[1]PadTracInfo!G$2:H$999,2,FALSE),""),"")</f>
        <v/>
      </c>
      <c r="HF92" s="82"/>
      <c r="HG92" s="82" t="str">
        <f>IF(HF92="ok","ok",IF(LEN(S92)&gt;0,IF(S92=HE92,"ok","mismatch"),""))</f>
        <v/>
      </c>
      <c r="HH92" s="82" t="str">
        <f>IF(LEN(P92)&gt;0,IF(LEN(HG92)&gt;0,HG92,IF(LEN(S92)=0,VLOOKUP(P92,[1]PadTracInfo!G$2:H$999,2,FALSE),"")),"")</f>
        <v/>
      </c>
      <c r="HI92" s="83" t="str">
        <f>IF(LEN(P92)&gt;0,IF(ISNA(HH92),"Not Registered",IF(HH92="ok","ok",IF(HH92="mismatch","Registration number does not match",IF(ISNUMBER(HH92),"ok","Logic ERROR")))),"")</f>
        <v/>
      </c>
    </row>
    <row r="93" spans="1:217" ht="16.5" thickBot="1" x14ac:dyDescent="0.3">
      <c r="A93" s="54" t="str">
        <f>IF(ISTEXT(P93),COUNTIF([1]DrawDay1!AX$4:AX$3049,GE93)+COUNTIF([1]DrawDay1!AX$4:AX$3049,GF93)+COUNTIF([1]DrawDay2!AX$4:AX$2962,GE93)+COUNTIF([1]DrawDay2!AX$4:AX$2962,GF93)+COUNTIF([1]DrawDay3!AX$4:AX$2311,GE93)+COUNTIF([1]DrawDay3!AX$4:AX$2311,GF93)+COUNTIF([1]WarCanoe!AF$4:AF3433,GE93),"")</f>
        <v/>
      </c>
      <c r="B93" s="54" t="str">
        <f>IF(ISTEXT(P93),COUNTIF([1]DrawDay1!AV$4:AV$3049,GE93)+COUNTIF([1]DrawDay2!AV$4:AV$2962,GE93)+COUNTIF([1]DrawDay3!AV$4:AV$2311,GE93)+COUNTIF([1]WarCanoe!AG$4:AG3433,GE93),"")</f>
        <v/>
      </c>
      <c r="C93" s="55">
        <f t="shared" si="37"/>
        <v>0</v>
      </c>
      <c r="D93" s="54">
        <f>COUNTIFS($U$7:$GC$7,D$10,$U93:$GC93,"&gt;a")+COUNTIFS($U$7:$GC$7,D$10,$U93:$GC93,"&gt;0")</f>
        <v>0</v>
      </c>
      <c r="E93" s="54">
        <f>COUNTIFS($U$7:$GC$7,E$10,$U93:$GC93,"&gt;a")+COUNTIFS($U$7:$GC$7,E$10,$U93:$GC93,"&gt;0")</f>
        <v>0</v>
      </c>
      <c r="F93" s="54">
        <f>COUNTIFS($U$7:$GC$7,F$10,$U93:$GC93,"&gt;a")+COUNTIFS($U$7:$GC$7,F$10,$U93:$GC93,"&gt;0")</f>
        <v>0</v>
      </c>
      <c r="G93" s="54">
        <f>COUNTIFS($U$7:$GC$7,G$10,$U93:$GC93,"&gt;a")+COUNTIFS($U$7:$GC$7,G$10,$U93:$GC93,"&gt;0")</f>
        <v>0</v>
      </c>
      <c r="H93" s="54">
        <f>COUNTIFS($U$7:$GC$7,H$10,$U93:$GC93,"&gt;a")+COUNTIFS($U$7:$GC$7,H$10,$U93:$GC93,"&gt;0")</f>
        <v>0</v>
      </c>
      <c r="I93" s="54">
        <f>COUNTIFS($U$7:$GC$7,I$10,$U93:$GC93,"&gt;a")+COUNTIFS($U$7:$GC$7,I$10,$U93:$GC93,"&gt;0")</f>
        <v>0</v>
      </c>
      <c r="J93" s="54">
        <f>COUNTIFS($U$7:$GC$7,J$10,$U93:$GC93,"&gt;a")+COUNTIFS($U$7:$GC$7,J$10,$U93:$GC93,"&gt;0")</f>
        <v>0</v>
      </c>
      <c r="K93" s="54">
        <f>COUNTIFS($U$7:$GC$7,K$10,$U93:$GC93,"&gt;a")+COUNTIFS($U$7:$GC$7,K$10,$U93:$GC93,"&gt;0")</f>
        <v>0</v>
      </c>
      <c r="L93" s="54">
        <f>COUNTIFS($U$7:$GC$7,L$10,$U93:$GC93,"&gt;a")+COUNTIFS($U$7:$GC$7,L$10,$U93:$GC93,"&gt;0")</f>
        <v>0</v>
      </c>
      <c r="M93" s="54">
        <f>COUNTIFS($U$7:$GC$7,M$10,$U93:$GC93,"&gt;a")+COUNTIFS($U$7:$GC$7,M$10,$U93:$GC93,"&gt;0")</f>
        <v>0</v>
      </c>
      <c r="N93" s="54">
        <f>COUNTIFS($U$8:$GC$8,"=K",U93:GC93,"&gt;a")+COUNTIFS($U$8:$GC$8,"=K",U93:GC93,"&gt;0")</f>
        <v>0</v>
      </c>
      <c r="O93" s="54">
        <f>COUNTIFS($U$8:$GC$8,"=C",U93:GC93,"&gt;a")+COUNTIFS($U$8:$GC$8,"=C",U93:GC93,"&gt;0")</f>
        <v>0</v>
      </c>
      <c r="P93" s="119"/>
      <c r="Q93" s="86"/>
      <c r="R93" s="57"/>
      <c r="S93" s="90"/>
      <c r="T93" s="88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5"/>
      <c r="AL93" s="65"/>
      <c r="AM93" s="65"/>
      <c r="AN93" s="65"/>
      <c r="AO93" s="65"/>
      <c r="AP93" s="66"/>
      <c r="AQ93" s="66"/>
      <c r="AR93" s="66"/>
      <c r="AS93" s="67"/>
      <c r="AT93" s="68"/>
      <c r="AU93" s="69"/>
      <c r="AV93" s="69"/>
      <c r="AW93" s="69"/>
      <c r="AX93" s="70"/>
      <c r="AY93" s="68"/>
      <c r="AZ93" s="69"/>
      <c r="BA93" s="69"/>
      <c r="BB93" s="69"/>
      <c r="BC93" s="67"/>
      <c r="BD93" s="68"/>
      <c r="BE93" s="69"/>
      <c r="BF93" s="69"/>
      <c r="BG93" s="69"/>
      <c r="BH93" s="70"/>
      <c r="BI93" s="68"/>
      <c r="BJ93" s="69"/>
      <c r="BK93" s="69"/>
      <c r="BL93" s="69"/>
      <c r="BM93" s="70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3" t="str">
        <f t="shared" si="38"/>
        <v/>
      </c>
      <c r="GE93" s="74" t="str">
        <f t="shared" si="39"/>
        <v>**</v>
      </c>
      <c r="GF93" s="74" t="str">
        <f t="shared" si="40"/>
        <v/>
      </c>
      <c r="GG93" s="74" t="str">
        <f t="shared" si="41"/>
        <v/>
      </c>
      <c r="GH93" s="75" t="str">
        <f t="shared" si="42"/>
        <v/>
      </c>
      <c r="GI93" s="74" t="str">
        <f t="shared" si="43"/>
        <v/>
      </c>
      <c r="GJ93" s="75" t="str">
        <f t="shared" si="44"/>
        <v/>
      </c>
      <c r="GK93" s="75" t="str">
        <f t="shared" si="45"/>
        <v/>
      </c>
      <c r="GL93" s="75" t="str">
        <f t="shared" si="46"/>
        <v/>
      </c>
      <c r="GM93" s="13">
        <f>ROW()</f>
        <v>93</v>
      </c>
      <c r="GN93" s="13" t="str">
        <f>IF(LEN(GL93)&gt;0,MAX(GN$11:GN92)+1,"")</f>
        <v/>
      </c>
      <c r="GO93" s="6" t="str">
        <f>IF(N93&gt;0,IF(O93=0,"K","Both"),IF(O93&gt;0,"C",""))</f>
        <v/>
      </c>
      <c r="GP93" s="75" t="str">
        <f>IF(ISTEXT(P93),A93,"")</f>
        <v/>
      </c>
      <c r="GQ93" s="76">
        <f>IF(ISNUMBER(GP93),IF(GP93&gt;8,MAX(GQ$10:GQ92)+1,0),0)</f>
        <v>0</v>
      </c>
      <c r="GR93" s="77" t="str">
        <f>IF(TRIM(P93)&gt;"a",COUNTIF([1]DrawDay1!AW$4:AW$3049,GE93)+COUNTIF([1]DrawDay1!AW$4:AW$3049,GF93)+COUNTIF([1]DrawDay2!AW$4:AW$2962,GE93)+COUNTIF([1]DrawDay2!AW$4:AW$2962,GF93)+COUNTIF([1]DrawDay3!AW$4:AW$2311,GE93)+COUNTIF([1]DrawDay3!AW$4:AW$2311,GF93)+COUNTIF([1]WarCanoe!AE$5:AE$1500,GD93),"")</f>
        <v/>
      </c>
      <c r="GS93" s="76">
        <f>IF(ISNUMBER(GR93),IF(GR93&gt;8,MAX(GS$10:GS92)+1,0),0)</f>
        <v>0</v>
      </c>
      <c r="GT93" s="78" t="str">
        <f t="shared" si="47"/>
        <v>**</v>
      </c>
      <c r="GU93" s="78"/>
      <c r="GV93" s="78" t="str">
        <f>IF(GK93="","",MATCH(GK93,GK$1:GK92,0))</f>
        <v/>
      </c>
      <c r="GW93" s="78" t="str">
        <f t="shared" si="48"/>
        <v/>
      </c>
      <c r="GX93" s="78" t="str">
        <f>IF(ISNUMBER(GW93),P93,"")</f>
        <v/>
      </c>
      <c r="GY93" s="74" t="str">
        <f>IF(ISNUMBER(GW93),INDEX(P$1:P$167,GW93),"")</f>
        <v/>
      </c>
      <c r="GZ93" s="79" t="str">
        <f>IF(ISNUMBER(GW93),MAX(GZ$11:GZ92)+1,"")</f>
        <v/>
      </c>
      <c r="HA93" s="80">
        <f>IF(ISTEXT(P93),IF(FIND(" ",P93&amp;HA$10)=(LEN(P93)+1),ROW(),0),0)</f>
        <v>0</v>
      </c>
      <c r="HB93" s="81">
        <f>IF(IF(LEN(TRIM(P93))=0,0,LEN(TRIM(P93))-LEN(SUBSTITUTE(P93," ",""))+1)&gt;2,ROW(),0)</f>
        <v>0</v>
      </c>
      <c r="HC93" s="81" t="str">
        <f>IF(LEN(R93)&gt;0,VLOOKUP(R93,HC$172:HD$179,2,FALSE),"")</f>
        <v/>
      </c>
      <c r="HD93" s="81" t="str">
        <f>IF(LEN(P93)&gt;0,IF(ISNA(HC93),ROW(),""),"")</f>
        <v/>
      </c>
      <c r="HE93" s="82" t="str">
        <f>IF(LEN(P93)&gt;0,IF(LEN(S93)&gt;0,VLOOKUP(P93,[1]PadTracInfo!G$2:H$999,2,FALSE),""),"")</f>
        <v/>
      </c>
      <c r="HF93" s="82"/>
      <c r="HG93" s="82" t="str">
        <f>IF(HF93="ok","ok",IF(LEN(S93)&gt;0,IF(S93=HE93,"ok","mismatch"),""))</f>
        <v/>
      </c>
      <c r="HH93" s="82" t="str">
        <f>IF(LEN(P93)&gt;0,IF(LEN(HG93)&gt;0,HG93,IF(LEN(S93)=0,VLOOKUP(P93,[1]PadTracInfo!G$2:H$999,2,FALSE),"")),"")</f>
        <v/>
      </c>
      <c r="HI93" s="83" t="str">
        <f>IF(LEN(P93)&gt;0,IF(ISNA(HH93),"Not Registered",IF(HH93="ok","ok",IF(HH93="mismatch","Registration number does not match",IF(ISNUMBER(HH93),"ok","Logic ERROR")))),"")</f>
        <v/>
      </c>
    </row>
    <row r="94" spans="1:217" ht="13.5" thickBot="1" x14ac:dyDescent="0.25">
      <c r="A94" s="54" t="str">
        <f>IF(ISTEXT(P94),COUNTIF([1]DrawDay1!AX$4:AX$3049,GE94)+COUNTIF([1]DrawDay1!AX$4:AX$3049,GF94)+COUNTIF([1]DrawDay2!AX$4:AX$2962,GE94)+COUNTIF([1]DrawDay2!AX$4:AX$2962,GF94)+COUNTIF([1]DrawDay3!AX$4:AX$2311,GE94)+COUNTIF([1]DrawDay3!AX$4:AX$2311,GF94)+COUNTIF([1]WarCanoe!AF$4:AF3434,GE94),"")</f>
        <v/>
      </c>
      <c r="B94" s="54" t="str">
        <f>IF(ISTEXT(P94),COUNTIF([1]DrawDay1!AV$4:AV$3049,GE94)+COUNTIF([1]DrawDay2!AV$4:AV$2962,GE94)+COUNTIF([1]DrawDay3!AV$4:AV$2311,GE94)+COUNTIF([1]WarCanoe!AG$4:AG3434,GE94),"")</f>
        <v/>
      </c>
      <c r="C94" s="55">
        <f t="shared" si="37"/>
        <v>0</v>
      </c>
      <c r="D94" s="54">
        <f>COUNTIFS($U$7:$GC$7,D$10,$U94:$GC94,"&gt;a")+COUNTIFS($U$7:$GC$7,D$10,$U94:$GC94,"&gt;0")</f>
        <v>0</v>
      </c>
      <c r="E94" s="54">
        <f>COUNTIFS($U$7:$GC$7,E$10,$U94:$GC94,"&gt;a")+COUNTIFS($U$7:$GC$7,E$10,$U94:$GC94,"&gt;0")</f>
        <v>0</v>
      </c>
      <c r="F94" s="54">
        <f>COUNTIFS($U$7:$GC$7,F$10,$U94:$GC94,"&gt;a")+COUNTIFS($U$7:$GC$7,F$10,$U94:$GC94,"&gt;0")</f>
        <v>0</v>
      </c>
      <c r="G94" s="54">
        <f>COUNTIFS($U$7:$GC$7,G$10,$U94:$GC94,"&gt;a")+COUNTIFS($U$7:$GC$7,G$10,$U94:$GC94,"&gt;0")</f>
        <v>0</v>
      </c>
      <c r="H94" s="54">
        <f>COUNTIFS($U$7:$GC$7,H$10,$U94:$GC94,"&gt;a")+COUNTIFS($U$7:$GC$7,H$10,$U94:$GC94,"&gt;0")</f>
        <v>0</v>
      </c>
      <c r="I94" s="54">
        <f>COUNTIFS($U$7:$GC$7,I$10,$U94:$GC94,"&gt;a")+COUNTIFS($U$7:$GC$7,I$10,$U94:$GC94,"&gt;0")</f>
        <v>0</v>
      </c>
      <c r="J94" s="54">
        <f>COUNTIFS($U$7:$GC$7,J$10,$U94:$GC94,"&gt;a")+COUNTIFS($U$7:$GC$7,J$10,$U94:$GC94,"&gt;0")</f>
        <v>0</v>
      </c>
      <c r="K94" s="54">
        <f>COUNTIFS($U$7:$GC$7,K$10,$U94:$GC94,"&gt;a")+COUNTIFS($U$7:$GC$7,K$10,$U94:$GC94,"&gt;0")</f>
        <v>0</v>
      </c>
      <c r="L94" s="54">
        <f>COUNTIFS($U$7:$GC$7,L$10,$U94:$GC94,"&gt;a")+COUNTIFS($U$7:$GC$7,L$10,$U94:$GC94,"&gt;0")</f>
        <v>0</v>
      </c>
      <c r="M94" s="54">
        <f>COUNTIFS($U$7:$GC$7,M$10,$U94:$GC94,"&gt;a")+COUNTIFS($U$7:$GC$7,M$10,$U94:$GC94,"&gt;0")</f>
        <v>0</v>
      </c>
      <c r="N94" s="54">
        <f>COUNTIFS($U$8:$GC$8,"=K",U94:GC94,"&gt;a")+COUNTIFS($U$8:$GC$8,"=K",U94:GC94,"&gt;0")</f>
        <v>0</v>
      </c>
      <c r="O94" s="54">
        <f>COUNTIFS($U$8:$GC$8,"=C",U94:GC94,"&gt;a")+COUNTIFS($U$8:$GC$8,"=C",U94:GC94,"&gt;0")</f>
        <v>0</v>
      </c>
      <c r="P94" s="56"/>
      <c r="Q94" s="86"/>
      <c r="R94" s="57"/>
      <c r="S94" s="87"/>
      <c r="T94" s="88"/>
      <c r="U94" s="63"/>
      <c r="V94" s="61"/>
      <c r="W94" s="63"/>
      <c r="X94" s="61"/>
      <c r="Y94" s="63"/>
      <c r="Z94" s="61"/>
      <c r="AA94" s="61"/>
      <c r="AB94" s="61"/>
      <c r="AC94" s="61"/>
      <c r="AD94" s="63"/>
      <c r="AE94" s="63"/>
      <c r="AF94" s="61"/>
      <c r="AG94" s="61"/>
      <c r="AH94" s="61"/>
      <c r="AI94" s="61"/>
      <c r="AJ94" s="61"/>
      <c r="AK94" s="65"/>
      <c r="AL94" s="65"/>
      <c r="AM94" s="65"/>
      <c r="AN94" s="65"/>
      <c r="AO94" s="65"/>
      <c r="AP94" s="66"/>
      <c r="AQ94" s="66"/>
      <c r="AR94" s="66"/>
      <c r="AS94" s="67"/>
      <c r="AT94" s="68"/>
      <c r="AU94" s="69"/>
      <c r="AV94" s="69"/>
      <c r="AW94" s="69"/>
      <c r="AX94" s="70"/>
      <c r="AY94" s="68"/>
      <c r="AZ94" s="69"/>
      <c r="BA94" s="69"/>
      <c r="BB94" s="69"/>
      <c r="BC94" s="67"/>
      <c r="BD94" s="68"/>
      <c r="BE94" s="69"/>
      <c r="BF94" s="69"/>
      <c r="BG94" s="69"/>
      <c r="BH94" s="70"/>
      <c r="BI94" s="68"/>
      <c r="BJ94" s="69"/>
      <c r="BK94" s="69"/>
      <c r="BL94" s="69"/>
      <c r="BM94" s="70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3" t="str">
        <f t="shared" si="38"/>
        <v/>
      </c>
      <c r="GE94" s="74" t="str">
        <f t="shared" si="39"/>
        <v>**</v>
      </c>
      <c r="GF94" s="74" t="str">
        <f t="shared" si="40"/>
        <v/>
      </c>
      <c r="GG94" s="74" t="str">
        <f t="shared" si="41"/>
        <v/>
      </c>
      <c r="GH94" s="75" t="str">
        <f t="shared" si="42"/>
        <v/>
      </c>
      <c r="GI94" s="74" t="str">
        <f t="shared" si="43"/>
        <v/>
      </c>
      <c r="GJ94" s="75" t="str">
        <f t="shared" si="44"/>
        <v/>
      </c>
      <c r="GK94" s="75" t="str">
        <f t="shared" si="45"/>
        <v/>
      </c>
      <c r="GL94" s="75" t="str">
        <f t="shared" si="46"/>
        <v/>
      </c>
      <c r="GM94" s="13">
        <f>ROW()</f>
        <v>94</v>
      </c>
      <c r="GN94" s="13" t="str">
        <f>IF(LEN(GL94)&gt;0,MAX(GN$11:GN93)+1,"")</f>
        <v/>
      </c>
      <c r="GO94" s="6" t="str">
        <f>IF(N94&gt;0,IF(O94=0,"K","Both"),IF(O94&gt;0,"C",""))</f>
        <v/>
      </c>
      <c r="GP94" s="75" t="str">
        <f>IF(ISTEXT(P94),A94,"")</f>
        <v/>
      </c>
      <c r="GQ94" s="76">
        <f>IF(ISNUMBER(GP94),IF(GP94&gt;8,MAX(GQ$10:GQ93)+1,0),0)</f>
        <v>0</v>
      </c>
      <c r="GR94" s="77" t="str">
        <f>IF(TRIM(P94)&gt;"a",COUNTIF([1]DrawDay1!AW$4:AW$3049,GE94)+COUNTIF([1]DrawDay1!AW$4:AW$3049,GF94)+COUNTIF([1]DrawDay2!AW$4:AW$2962,GE94)+COUNTIF([1]DrawDay2!AW$4:AW$2962,GF94)+COUNTIF([1]DrawDay3!AW$4:AW$2311,GE94)+COUNTIF([1]DrawDay3!AW$4:AW$2311,GF94)+COUNTIF([1]WarCanoe!AE$5:AE$1500,GD94),"")</f>
        <v/>
      </c>
      <c r="GS94" s="76">
        <f>IF(ISNUMBER(GR94),IF(GR94&gt;8,MAX(GS$10:GS93)+1,0),0)</f>
        <v>0</v>
      </c>
      <c r="GT94" s="78" t="str">
        <f t="shared" si="47"/>
        <v>**</v>
      </c>
      <c r="GU94" s="78"/>
      <c r="GV94" s="78" t="str">
        <f>IF(GK94="","",MATCH(GK94,GK$1:GK93,0))</f>
        <v/>
      </c>
      <c r="GW94" s="78" t="str">
        <f t="shared" si="48"/>
        <v/>
      </c>
      <c r="GX94" s="78" t="str">
        <f>IF(ISNUMBER(GW94),P94,"")</f>
        <v/>
      </c>
      <c r="GY94" s="74" t="str">
        <f>IF(ISNUMBER(GW94),INDEX(P$1:P$167,GW94),"")</f>
        <v/>
      </c>
      <c r="GZ94" s="79" t="str">
        <f>IF(ISNUMBER(GW94),MAX(GZ$11:GZ93)+1,"")</f>
        <v/>
      </c>
      <c r="HA94" s="80">
        <f>IF(ISTEXT(P94),IF(FIND(" ",P94&amp;HA$10)=(LEN(P94)+1),ROW(),0),0)</f>
        <v>0</v>
      </c>
      <c r="HB94" s="81">
        <f>IF(IF(LEN(TRIM(P94))=0,0,LEN(TRIM(P94))-LEN(SUBSTITUTE(P94," ",""))+1)&gt;2,ROW(),0)</f>
        <v>0</v>
      </c>
      <c r="HC94" s="81" t="str">
        <f>IF(LEN(R94)&gt;0,VLOOKUP(R94,HC$172:HD$179,2,FALSE),"")</f>
        <v/>
      </c>
      <c r="HD94" s="81" t="str">
        <f>IF(LEN(P94)&gt;0,IF(ISNA(HC94),ROW(),""),"")</f>
        <v/>
      </c>
      <c r="HE94" s="82" t="str">
        <f>IF(LEN(P94)&gt;0,IF(LEN(S94)&gt;0,VLOOKUP(P94,[1]PadTracInfo!G$2:H$999,2,FALSE),""),"")</f>
        <v/>
      </c>
      <c r="HF94" s="82"/>
      <c r="HG94" s="82" t="str">
        <f>IF(HF94="ok","ok",IF(LEN(S94)&gt;0,IF(S94=HE94,"ok","mismatch"),""))</f>
        <v/>
      </c>
      <c r="HH94" s="82" t="str">
        <f>IF(LEN(P94)&gt;0,IF(LEN(HG94)&gt;0,HG94,IF(LEN(S94)=0,VLOOKUP(P94,[1]PadTracInfo!G$2:H$999,2,FALSE),"")),"")</f>
        <v/>
      </c>
      <c r="HI94" s="83" t="str">
        <f>IF(LEN(P94)&gt;0,IF(ISNA(HH94),"Not Registered",IF(HH94="ok","ok",IF(HH94="mismatch","Registration number does not match",IF(ISNUMBER(HH94),"ok","Logic ERROR")))),"")</f>
        <v/>
      </c>
    </row>
    <row r="95" spans="1:217" ht="13.5" thickBot="1" x14ac:dyDescent="0.25">
      <c r="A95" s="54" t="str">
        <f>IF(ISTEXT(P95),COUNTIF([1]DrawDay1!AX$4:AX$3049,GE95)+COUNTIF([1]DrawDay1!AX$4:AX$3049,GF95)+COUNTIF([1]DrawDay2!AX$4:AX$2962,GE95)+COUNTIF([1]DrawDay2!AX$4:AX$2962,GF95)+COUNTIF([1]DrawDay3!AX$4:AX$2311,GE95)+COUNTIF([1]DrawDay3!AX$4:AX$2311,GF95)+COUNTIF([1]WarCanoe!AF$4:AF3435,GE95),"")</f>
        <v/>
      </c>
      <c r="B95" s="54" t="str">
        <f>IF(ISTEXT(P95),COUNTIF([1]DrawDay1!AV$4:AV$3049,GE95)+COUNTIF([1]DrawDay2!AV$4:AV$2962,GE95)+COUNTIF([1]DrawDay3!AV$4:AV$2311,GE95)+COUNTIF([1]WarCanoe!AG$4:AG3435,GE95),"")</f>
        <v/>
      </c>
      <c r="C95" s="55">
        <f t="shared" si="37"/>
        <v>0</v>
      </c>
      <c r="D95" s="54">
        <f>COUNTIFS($U$7:$GC$7,D$10,$U95:$GC95,"&gt;a")+COUNTIFS($U$7:$GC$7,D$10,$U95:$GC95,"&gt;0")</f>
        <v>0</v>
      </c>
      <c r="E95" s="54">
        <f>COUNTIFS($U$7:$GC$7,E$10,$U95:$GC95,"&gt;a")+COUNTIFS($U$7:$GC$7,E$10,$U95:$GC95,"&gt;0")</f>
        <v>0</v>
      </c>
      <c r="F95" s="54">
        <f>COUNTIFS($U$7:$GC$7,F$10,$U95:$GC95,"&gt;a")+COUNTIFS($U$7:$GC$7,F$10,$U95:$GC95,"&gt;0")</f>
        <v>0</v>
      </c>
      <c r="G95" s="54">
        <f>COUNTIFS($U$7:$GC$7,G$10,$U95:$GC95,"&gt;a")+COUNTIFS($U$7:$GC$7,G$10,$U95:$GC95,"&gt;0")</f>
        <v>0</v>
      </c>
      <c r="H95" s="54">
        <f>COUNTIFS($U$7:$GC$7,H$10,$U95:$GC95,"&gt;a")+COUNTIFS($U$7:$GC$7,H$10,$U95:$GC95,"&gt;0")</f>
        <v>0</v>
      </c>
      <c r="I95" s="54">
        <f>COUNTIFS($U$7:$GC$7,I$10,$U95:$GC95,"&gt;a")+COUNTIFS($U$7:$GC$7,I$10,$U95:$GC95,"&gt;0")</f>
        <v>0</v>
      </c>
      <c r="J95" s="54">
        <f>COUNTIFS($U$7:$GC$7,J$10,$U95:$GC95,"&gt;a")+COUNTIFS($U$7:$GC$7,J$10,$U95:$GC95,"&gt;0")</f>
        <v>0</v>
      </c>
      <c r="K95" s="54">
        <f>COUNTIFS($U$7:$GC$7,K$10,$U95:$GC95,"&gt;a")+COUNTIFS($U$7:$GC$7,K$10,$U95:$GC95,"&gt;0")</f>
        <v>0</v>
      </c>
      <c r="L95" s="54">
        <f>COUNTIFS($U$7:$GC$7,L$10,$U95:$GC95,"&gt;a")+COUNTIFS($U$7:$GC$7,L$10,$U95:$GC95,"&gt;0")</f>
        <v>0</v>
      </c>
      <c r="M95" s="54">
        <f>COUNTIFS($U$7:$GC$7,M$10,$U95:$GC95,"&gt;a")+COUNTIFS($U$7:$GC$7,M$10,$U95:$GC95,"&gt;0")</f>
        <v>0</v>
      </c>
      <c r="N95" s="54">
        <f>COUNTIFS($U$8:$GC$8,"=K",U95:GC95,"&gt;a")+COUNTIFS($U$8:$GC$8,"=K",U95:GC95,"&gt;0")</f>
        <v>0</v>
      </c>
      <c r="O95" s="54">
        <f>COUNTIFS($U$8:$GC$8,"=C",U95:GC95,"&gt;a")+COUNTIFS($U$8:$GC$8,"=C",U95:GC95,"&gt;0")</f>
        <v>0</v>
      </c>
      <c r="P95" s="56"/>
      <c r="Q95" s="86"/>
      <c r="R95" s="57"/>
      <c r="S95" s="90"/>
      <c r="T95" s="88"/>
      <c r="U95" s="63"/>
      <c r="V95" s="61"/>
      <c r="W95" s="63"/>
      <c r="X95" s="61"/>
      <c r="Y95" s="110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89"/>
      <c r="AL95" s="89"/>
      <c r="AM95" s="65"/>
      <c r="AN95" s="65"/>
      <c r="AO95" s="65"/>
      <c r="AP95" s="66"/>
      <c r="AQ95" s="66"/>
      <c r="AR95" s="66"/>
      <c r="AS95" s="67"/>
      <c r="AT95" s="68"/>
      <c r="AU95" s="69"/>
      <c r="AV95" s="69"/>
      <c r="AW95" s="69"/>
      <c r="AX95" s="70"/>
      <c r="AY95" s="68"/>
      <c r="AZ95" s="69"/>
      <c r="BA95" s="69"/>
      <c r="BB95" s="69"/>
      <c r="BC95" s="67"/>
      <c r="BD95" s="68"/>
      <c r="BE95" s="69"/>
      <c r="BF95" s="69"/>
      <c r="BG95" s="69"/>
      <c r="BH95" s="70"/>
      <c r="BI95" s="68"/>
      <c r="BJ95" s="69"/>
      <c r="BK95" s="69"/>
      <c r="BL95" s="69"/>
      <c r="BM95" s="70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3" t="str">
        <f t="shared" si="38"/>
        <v/>
      </c>
      <c r="GE95" s="74" t="str">
        <f t="shared" si="39"/>
        <v>**</v>
      </c>
      <c r="GF95" s="74" t="str">
        <f t="shared" si="40"/>
        <v/>
      </c>
      <c r="GG95" s="74" t="str">
        <f t="shared" si="41"/>
        <v/>
      </c>
      <c r="GH95" s="75" t="str">
        <f t="shared" si="42"/>
        <v/>
      </c>
      <c r="GI95" s="74" t="str">
        <f t="shared" si="43"/>
        <v/>
      </c>
      <c r="GJ95" s="75" t="str">
        <f t="shared" si="44"/>
        <v/>
      </c>
      <c r="GK95" s="75" t="str">
        <f t="shared" si="45"/>
        <v/>
      </c>
      <c r="GL95" s="75" t="str">
        <f t="shared" si="46"/>
        <v/>
      </c>
      <c r="GM95" s="13">
        <f>ROW()</f>
        <v>95</v>
      </c>
      <c r="GN95" s="13" t="str">
        <f>IF(LEN(GL95)&gt;0,MAX(GN$11:GN94)+1,"")</f>
        <v/>
      </c>
      <c r="GO95" s="6" t="str">
        <f>IF(N95&gt;0,IF(O95=0,"K","Both"),IF(O95&gt;0,"C",""))</f>
        <v/>
      </c>
      <c r="GP95" s="75" t="str">
        <f>IF(ISTEXT(P95),A95,"")</f>
        <v/>
      </c>
      <c r="GQ95" s="76">
        <f>IF(ISNUMBER(GP95),IF(GP95&gt;8,MAX(GQ$10:GQ94)+1,0),0)</f>
        <v>0</v>
      </c>
      <c r="GR95" s="77" t="str">
        <f>IF(TRIM(P95)&gt;"a",COUNTIF([1]DrawDay1!AW$4:AW$3049,GE95)+COUNTIF([1]DrawDay1!AW$4:AW$3049,GF95)+COUNTIF([1]DrawDay2!AW$4:AW$2962,GE95)+COUNTIF([1]DrawDay2!AW$4:AW$2962,GF95)+COUNTIF([1]DrawDay3!AW$4:AW$2311,GE95)+COUNTIF([1]DrawDay3!AW$4:AW$2311,GF95)+COUNTIF([1]WarCanoe!AE$5:AE$1500,GD95),"")</f>
        <v/>
      </c>
      <c r="GS95" s="76">
        <f>IF(ISNUMBER(GR95),IF(GR95&gt;8,MAX(GS$10:GS94)+1,0),0)</f>
        <v>0</v>
      </c>
      <c r="GT95" s="78" t="str">
        <f t="shared" si="47"/>
        <v>**</v>
      </c>
      <c r="GU95" s="78"/>
      <c r="GV95" s="78" t="str">
        <f>IF(GK95="","",MATCH(GK95,GK$1:GK94,0))</f>
        <v/>
      </c>
      <c r="GW95" s="78" t="str">
        <f t="shared" si="48"/>
        <v/>
      </c>
      <c r="GX95" s="78" t="str">
        <f>IF(ISNUMBER(GW95),P95,"")</f>
        <v/>
      </c>
      <c r="GY95" s="74" t="str">
        <f>IF(ISNUMBER(GW95),INDEX(P$1:P$167,GW95),"")</f>
        <v/>
      </c>
      <c r="GZ95" s="79" t="str">
        <f>IF(ISNUMBER(GW95),MAX(GZ$11:GZ94)+1,"")</f>
        <v/>
      </c>
      <c r="HA95" s="80">
        <f>IF(ISTEXT(P95),IF(FIND(" ",P95&amp;HA$10)=(LEN(P95)+1),ROW(),0),0)</f>
        <v>0</v>
      </c>
      <c r="HB95" s="81">
        <f>IF(IF(LEN(TRIM(P95))=0,0,LEN(TRIM(P95))-LEN(SUBSTITUTE(P95," ",""))+1)&gt;2,ROW(),0)</f>
        <v>0</v>
      </c>
      <c r="HC95" s="81" t="str">
        <f>IF(LEN(R95)&gt;0,VLOOKUP(R95,HC$172:HD$179,2,FALSE),"")</f>
        <v/>
      </c>
      <c r="HD95" s="81" t="str">
        <f>IF(LEN(P95)&gt;0,IF(ISNA(HC95),ROW(),""),"")</f>
        <v/>
      </c>
      <c r="HE95" s="82" t="str">
        <f>IF(LEN(P95)&gt;0,IF(LEN(S95)&gt;0,VLOOKUP(P95,[1]PadTracInfo!G$2:H$999,2,FALSE),""),"")</f>
        <v/>
      </c>
      <c r="HF95" s="82"/>
      <c r="HG95" s="82" t="str">
        <f>IF(HF95="ok","ok",IF(LEN(S95)&gt;0,IF(S95=HE95,"ok","mismatch"),""))</f>
        <v/>
      </c>
      <c r="HH95" s="82" t="str">
        <f>IF(LEN(P95)&gt;0,IF(LEN(HG95)&gt;0,HG95,IF(LEN(S95)=0,VLOOKUP(P95,[1]PadTracInfo!G$2:H$999,2,FALSE),"")),"")</f>
        <v/>
      </c>
      <c r="HI95" s="83" t="str">
        <f>IF(LEN(P95)&gt;0,IF(ISNA(HH95),"Not Registered",IF(HH95="ok","ok",IF(HH95="mismatch","Registration number does not match",IF(ISNUMBER(HH95),"ok","Logic ERROR")))),"")</f>
        <v/>
      </c>
    </row>
    <row r="96" spans="1:217" ht="13.5" thickBot="1" x14ac:dyDescent="0.25">
      <c r="A96" s="54" t="str">
        <f>IF(ISTEXT(P96),COUNTIF([1]DrawDay1!AX$4:AX$3049,GE96)+COUNTIF([1]DrawDay1!AX$4:AX$3049,GF96)+COUNTIF([1]DrawDay2!AX$4:AX$2962,GE96)+COUNTIF([1]DrawDay2!AX$4:AX$2962,GF96)+COUNTIF([1]DrawDay3!AX$4:AX$2311,GE96)+COUNTIF([1]DrawDay3!AX$4:AX$2311,GF96)+COUNTIF([1]WarCanoe!AF$4:AF3436,GE96),"")</f>
        <v/>
      </c>
      <c r="B96" s="54" t="str">
        <f>IF(ISTEXT(P96),COUNTIF([1]DrawDay1!AV$4:AV$3049,GE96)+COUNTIF([1]DrawDay2!AV$4:AV$2962,GE96)+COUNTIF([1]DrawDay3!AV$4:AV$2311,GE96)+COUNTIF([1]WarCanoe!AG$4:AG3436,GE96),"")</f>
        <v/>
      </c>
      <c r="C96" s="55">
        <f t="shared" si="37"/>
        <v>0</v>
      </c>
      <c r="D96" s="54">
        <f>COUNTIFS($U$7:$GC$7,D$10,$U96:$GC96,"&gt;a")+COUNTIFS($U$7:$GC$7,D$10,$U96:$GC96,"&gt;0")</f>
        <v>0</v>
      </c>
      <c r="E96" s="54">
        <f>COUNTIFS($U$7:$GC$7,E$10,$U96:$GC96,"&gt;a")+COUNTIFS($U$7:$GC$7,E$10,$U96:$GC96,"&gt;0")</f>
        <v>0</v>
      </c>
      <c r="F96" s="54">
        <f>COUNTIFS($U$7:$GC$7,F$10,$U96:$GC96,"&gt;a")+COUNTIFS($U$7:$GC$7,F$10,$U96:$GC96,"&gt;0")</f>
        <v>0</v>
      </c>
      <c r="G96" s="54">
        <f>COUNTIFS($U$7:$GC$7,G$10,$U96:$GC96,"&gt;a")+COUNTIFS($U$7:$GC$7,G$10,$U96:$GC96,"&gt;0")</f>
        <v>0</v>
      </c>
      <c r="H96" s="54">
        <f>COUNTIFS($U$7:$GC$7,H$10,$U96:$GC96,"&gt;a")+COUNTIFS($U$7:$GC$7,H$10,$U96:$GC96,"&gt;0")</f>
        <v>0</v>
      </c>
      <c r="I96" s="54">
        <f>COUNTIFS($U$7:$GC$7,I$10,$U96:$GC96,"&gt;a")+COUNTIFS($U$7:$GC$7,I$10,$U96:$GC96,"&gt;0")</f>
        <v>0</v>
      </c>
      <c r="J96" s="54">
        <f>COUNTIFS($U$7:$GC$7,J$10,$U96:$GC96,"&gt;a")+COUNTIFS($U$7:$GC$7,J$10,$U96:$GC96,"&gt;0")</f>
        <v>0</v>
      </c>
      <c r="K96" s="54">
        <f>COUNTIFS($U$7:$GC$7,K$10,$U96:$GC96,"&gt;a")+COUNTIFS($U$7:$GC$7,K$10,$U96:$GC96,"&gt;0")</f>
        <v>0</v>
      </c>
      <c r="L96" s="54">
        <f>COUNTIFS($U$7:$GC$7,L$10,$U96:$GC96,"&gt;a")+COUNTIFS($U$7:$GC$7,L$10,$U96:$GC96,"&gt;0")</f>
        <v>0</v>
      </c>
      <c r="M96" s="54">
        <f>COUNTIFS($U$7:$GC$7,M$10,$U96:$GC96,"&gt;a")+COUNTIFS($U$7:$GC$7,M$10,$U96:$GC96,"&gt;0")</f>
        <v>0</v>
      </c>
      <c r="N96" s="54">
        <f>COUNTIFS($U$8:$GC$8,"=K",U96:GC96,"&gt;a")+COUNTIFS($U$8:$GC$8,"=K",U96:GC96,"&gt;0")</f>
        <v>0</v>
      </c>
      <c r="O96" s="54">
        <f>COUNTIFS($U$8:$GC$8,"=C",U96:GC96,"&gt;a")+COUNTIFS($U$8:$GC$8,"=C",U96:GC96,"&gt;0")</f>
        <v>0</v>
      </c>
      <c r="P96" s="56"/>
      <c r="Q96" s="86"/>
      <c r="R96" s="57"/>
      <c r="S96" s="90"/>
      <c r="T96" s="88"/>
      <c r="U96" s="61"/>
      <c r="V96" s="61"/>
      <c r="W96" s="61"/>
      <c r="X96" s="61"/>
      <c r="Y96" s="63"/>
      <c r="Z96" s="63"/>
      <c r="AA96" s="61"/>
      <c r="AB96" s="61"/>
      <c r="AC96" s="61"/>
      <c r="AD96" s="61"/>
      <c r="AE96" s="61"/>
      <c r="AF96" s="61"/>
      <c r="AG96" s="61"/>
      <c r="AH96" s="61"/>
      <c r="AI96" s="89"/>
      <c r="AJ96" s="61"/>
      <c r="AK96" s="89"/>
      <c r="AL96" s="89"/>
      <c r="AM96" s="65"/>
      <c r="AN96" s="65"/>
      <c r="AO96" s="65"/>
      <c r="AP96" s="66"/>
      <c r="AQ96" s="66"/>
      <c r="AR96" s="66"/>
      <c r="AS96" s="67"/>
      <c r="AT96" s="68"/>
      <c r="AU96" s="69"/>
      <c r="AV96" s="69"/>
      <c r="AW96" s="69"/>
      <c r="AX96" s="70"/>
      <c r="AY96" s="68"/>
      <c r="AZ96" s="69"/>
      <c r="BA96" s="69"/>
      <c r="BB96" s="69"/>
      <c r="BC96" s="67"/>
      <c r="BD96" s="68"/>
      <c r="BE96" s="69"/>
      <c r="BF96" s="69"/>
      <c r="BG96" s="69"/>
      <c r="BH96" s="70"/>
      <c r="BI96" s="68"/>
      <c r="BJ96" s="69"/>
      <c r="BK96" s="69"/>
      <c r="BL96" s="69"/>
      <c r="BM96" s="70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3" t="str">
        <f t="shared" si="38"/>
        <v/>
      </c>
      <c r="GE96" s="74" t="str">
        <f t="shared" si="39"/>
        <v>**</v>
      </c>
      <c r="GF96" s="74" t="str">
        <f t="shared" si="40"/>
        <v/>
      </c>
      <c r="GG96" s="74" t="str">
        <f t="shared" si="41"/>
        <v/>
      </c>
      <c r="GH96" s="75" t="str">
        <f t="shared" si="42"/>
        <v/>
      </c>
      <c r="GI96" s="74" t="str">
        <f t="shared" si="43"/>
        <v/>
      </c>
      <c r="GJ96" s="75" t="str">
        <f t="shared" si="44"/>
        <v/>
      </c>
      <c r="GK96" s="75" t="str">
        <f t="shared" si="45"/>
        <v/>
      </c>
      <c r="GL96" s="75" t="str">
        <f t="shared" si="46"/>
        <v/>
      </c>
      <c r="GM96" s="13">
        <f>ROW()</f>
        <v>96</v>
      </c>
      <c r="GN96" s="13" t="str">
        <f>IF(LEN(GL96)&gt;0,MAX(GN$11:GN95)+1,"")</f>
        <v/>
      </c>
      <c r="GO96" s="6" t="str">
        <f>IF(N96&gt;0,IF(O96=0,"K","Both"),IF(O96&gt;0,"C",""))</f>
        <v/>
      </c>
      <c r="GP96" s="75" t="str">
        <f>IF(ISTEXT(P96),A96,"")</f>
        <v/>
      </c>
      <c r="GQ96" s="76">
        <f>IF(ISNUMBER(GP96),IF(GP96&gt;8,MAX(GQ$10:GQ95)+1,0),0)</f>
        <v>0</v>
      </c>
      <c r="GR96" s="77" t="str">
        <f>IF(TRIM(P96)&gt;"a",COUNTIF([1]DrawDay1!AW$4:AW$3049,GE96)+COUNTIF([1]DrawDay1!AW$4:AW$3049,GF96)+COUNTIF([1]DrawDay2!AW$4:AW$2962,GE96)+COUNTIF([1]DrawDay2!AW$4:AW$2962,GF96)+COUNTIF([1]DrawDay3!AW$4:AW$2311,GE96)+COUNTIF([1]DrawDay3!AW$4:AW$2311,GF96)+COUNTIF([1]WarCanoe!AE$5:AE$1500,GD96),"")</f>
        <v/>
      </c>
      <c r="GS96" s="76">
        <f>IF(ISNUMBER(GR96),IF(GR96&gt;8,MAX(GS$10:GS95)+1,0),0)</f>
        <v>0</v>
      </c>
      <c r="GT96" s="78" t="str">
        <f t="shared" si="47"/>
        <v>**</v>
      </c>
      <c r="GU96" s="78"/>
      <c r="GV96" s="78" t="str">
        <f>IF(GK96="","",MATCH(GK96,GK$1:GK95,0))</f>
        <v/>
      </c>
      <c r="GW96" s="78" t="str">
        <f t="shared" si="48"/>
        <v/>
      </c>
      <c r="GX96" s="78" t="str">
        <f>IF(ISNUMBER(GW96),P96,"")</f>
        <v/>
      </c>
      <c r="GY96" s="74" t="str">
        <f>IF(ISNUMBER(GW96),INDEX(P$1:P$167,GW96),"")</f>
        <v/>
      </c>
      <c r="GZ96" s="79" t="str">
        <f>IF(ISNUMBER(GW96),MAX(GZ$11:GZ95)+1,"")</f>
        <v/>
      </c>
      <c r="HA96" s="80">
        <f>IF(ISTEXT(P96),IF(FIND(" ",P96&amp;HA$10)=(LEN(P96)+1),ROW(),0),0)</f>
        <v>0</v>
      </c>
      <c r="HB96" s="81">
        <f>IF(IF(LEN(TRIM(P96))=0,0,LEN(TRIM(P96))-LEN(SUBSTITUTE(P96," ",""))+1)&gt;2,ROW(),0)</f>
        <v>0</v>
      </c>
      <c r="HC96" s="81" t="str">
        <f>IF(LEN(R96)&gt;0,VLOOKUP(R96,HC$172:HD$179,2,FALSE),"")</f>
        <v/>
      </c>
      <c r="HD96" s="81" t="str">
        <f>IF(LEN(P96)&gt;0,IF(ISNA(HC96),ROW(),""),"")</f>
        <v/>
      </c>
      <c r="HE96" s="82" t="str">
        <f>IF(LEN(P96)&gt;0,IF(LEN(S96)&gt;0,VLOOKUP(P96,[1]PadTracInfo!G$2:H$999,2,FALSE),""),"")</f>
        <v/>
      </c>
      <c r="HF96" s="82"/>
      <c r="HG96" s="82" t="str">
        <f>IF(HF96="ok","ok",IF(LEN(S96)&gt;0,IF(S96=HE96,"ok","mismatch"),""))</f>
        <v/>
      </c>
      <c r="HH96" s="82" t="str">
        <f>IF(LEN(P96)&gt;0,IF(LEN(HG96)&gt;0,HG96,IF(LEN(S96)=0,VLOOKUP(P96,[1]PadTracInfo!G$2:H$999,2,FALSE),"")),"")</f>
        <v/>
      </c>
      <c r="HI96" s="83" t="str">
        <f>IF(LEN(P96)&gt;0,IF(ISNA(HH96),"Not Registered",IF(HH96="ok","ok",IF(HH96="mismatch","Registration number does not match",IF(ISNUMBER(HH96),"ok","Logic ERROR")))),"")</f>
        <v/>
      </c>
    </row>
    <row r="97" spans="1:217" ht="13.5" thickBot="1" x14ac:dyDescent="0.25">
      <c r="A97" s="54" t="str">
        <f>IF(ISTEXT(P97),COUNTIF([1]DrawDay1!AX$4:AX$3049,GE97)+COUNTIF([1]DrawDay1!AX$4:AX$3049,GF97)+COUNTIF([1]DrawDay2!AX$4:AX$2962,GE97)+COUNTIF([1]DrawDay2!AX$4:AX$2962,GF97)+COUNTIF([1]DrawDay3!AX$4:AX$2311,GE97)+COUNTIF([1]DrawDay3!AX$4:AX$2311,GF97)+COUNTIF([1]WarCanoe!AF$4:AF3437,GE97),"")</f>
        <v/>
      </c>
      <c r="B97" s="54" t="str">
        <f>IF(ISTEXT(P97),COUNTIF([1]DrawDay1!AV$4:AV$3049,GE97)+COUNTIF([1]DrawDay2!AV$4:AV$2962,GE97)+COUNTIF([1]DrawDay3!AV$4:AV$2311,GE97)+COUNTIF([1]WarCanoe!AG$4:AG3437,GE97),"")</f>
        <v/>
      </c>
      <c r="C97" s="55">
        <f t="shared" si="37"/>
        <v>0</v>
      </c>
      <c r="D97" s="54">
        <f>COUNTIFS($U$7:$GC$7,D$10,$U97:$GC97,"&gt;a")+COUNTIFS($U$7:$GC$7,D$10,$U97:$GC97,"&gt;0")</f>
        <v>0</v>
      </c>
      <c r="E97" s="54">
        <f>COUNTIFS($U$7:$GC$7,E$10,$U97:$GC97,"&gt;a")+COUNTIFS($U$7:$GC$7,E$10,$U97:$GC97,"&gt;0")</f>
        <v>0</v>
      </c>
      <c r="F97" s="54">
        <f>COUNTIFS($U$7:$GC$7,F$10,$U97:$GC97,"&gt;a")+COUNTIFS($U$7:$GC$7,F$10,$U97:$GC97,"&gt;0")</f>
        <v>0</v>
      </c>
      <c r="G97" s="54">
        <f>COUNTIFS($U$7:$GC$7,G$10,$U97:$GC97,"&gt;a")+COUNTIFS($U$7:$GC$7,G$10,$U97:$GC97,"&gt;0")</f>
        <v>0</v>
      </c>
      <c r="H97" s="54">
        <f>COUNTIFS($U$7:$GC$7,H$10,$U97:$GC97,"&gt;a")+COUNTIFS($U$7:$GC$7,H$10,$U97:$GC97,"&gt;0")</f>
        <v>0</v>
      </c>
      <c r="I97" s="54">
        <f>COUNTIFS($U$7:$GC$7,I$10,$U97:$GC97,"&gt;a")+COUNTIFS($U$7:$GC$7,I$10,$U97:$GC97,"&gt;0")</f>
        <v>0</v>
      </c>
      <c r="J97" s="54">
        <f>COUNTIFS($U$7:$GC$7,J$10,$U97:$GC97,"&gt;a")+COUNTIFS($U$7:$GC$7,J$10,$U97:$GC97,"&gt;0")</f>
        <v>0</v>
      </c>
      <c r="K97" s="54">
        <f>COUNTIFS($U$7:$GC$7,K$10,$U97:$GC97,"&gt;a")+COUNTIFS($U$7:$GC$7,K$10,$U97:$GC97,"&gt;0")</f>
        <v>0</v>
      </c>
      <c r="L97" s="54">
        <f>COUNTIFS($U$7:$GC$7,L$10,$U97:$GC97,"&gt;a")+COUNTIFS($U$7:$GC$7,L$10,$U97:$GC97,"&gt;0")</f>
        <v>0</v>
      </c>
      <c r="M97" s="54">
        <f>COUNTIFS($U$7:$GC$7,M$10,$U97:$GC97,"&gt;a")+COUNTIFS($U$7:$GC$7,M$10,$U97:$GC97,"&gt;0")</f>
        <v>0</v>
      </c>
      <c r="N97" s="54">
        <f>COUNTIFS($U$8:$GC$8,"=K",U97:GC97,"&gt;a")+COUNTIFS($U$8:$GC$8,"=K",U97:GC97,"&gt;0")</f>
        <v>0</v>
      </c>
      <c r="O97" s="54">
        <f>COUNTIFS($U$8:$GC$8,"=C",U97:GC97,"&gt;a")+COUNTIFS($U$8:$GC$8,"=C",U97:GC97,"&gt;0")</f>
        <v>0</v>
      </c>
      <c r="P97" s="56"/>
      <c r="Q97" s="86"/>
      <c r="R97" s="57"/>
      <c r="S97" s="90"/>
      <c r="T97" s="88"/>
      <c r="U97" s="61"/>
      <c r="V97" s="61"/>
      <c r="W97" s="61"/>
      <c r="X97" s="61"/>
      <c r="Y97" s="63"/>
      <c r="Z97" s="63"/>
      <c r="AA97" s="61"/>
      <c r="AB97" s="61"/>
      <c r="AC97" s="61"/>
      <c r="AD97" s="61"/>
      <c r="AE97" s="61"/>
      <c r="AF97" s="61"/>
      <c r="AG97" s="61"/>
      <c r="AH97" s="61"/>
      <c r="AI97" s="63"/>
      <c r="AJ97" s="61"/>
      <c r="AK97" s="89"/>
      <c r="AL97" s="89"/>
      <c r="AM97" s="65"/>
      <c r="AN97" s="65"/>
      <c r="AO97" s="65"/>
      <c r="AP97" s="66"/>
      <c r="AQ97" s="66"/>
      <c r="AR97" s="66"/>
      <c r="AS97" s="67"/>
      <c r="AT97" s="68"/>
      <c r="AU97" s="69"/>
      <c r="AV97" s="69"/>
      <c r="AW97" s="69"/>
      <c r="AX97" s="70"/>
      <c r="AY97" s="68"/>
      <c r="AZ97" s="69"/>
      <c r="BA97" s="69"/>
      <c r="BB97" s="69"/>
      <c r="BC97" s="67"/>
      <c r="BD97" s="68"/>
      <c r="BE97" s="69"/>
      <c r="BF97" s="69"/>
      <c r="BG97" s="69"/>
      <c r="BH97" s="70"/>
      <c r="BI97" s="68"/>
      <c r="BJ97" s="69"/>
      <c r="BK97" s="69"/>
      <c r="BL97" s="69"/>
      <c r="BM97" s="70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3" t="str">
        <f t="shared" si="38"/>
        <v/>
      </c>
      <c r="GE97" s="74" t="str">
        <f t="shared" si="39"/>
        <v>**</v>
      </c>
      <c r="GF97" s="74" t="str">
        <f t="shared" si="40"/>
        <v/>
      </c>
      <c r="GG97" s="74" t="str">
        <f t="shared" si="41"/>
        <v/>
      </c>
      <c r="GH97" s="75" t="str">
        <f t="shared" si="42"/>
        <v/>
      </c>
      <c r="GI97" s="74" t="str">
        <f t="shared" si="43"/>
        <v/>
      </c>
      <c r="GJ97" s="75" t="str">
        <f t="shared" si="44"/>
        <v/>
      </c>
      <c r="GK97" s="75" t="str">
        <f t="shared" si="45"/>
        <v/>
      </c>
      <c r="GL97" s="75" t="str">
        <f t="shared" si="46"/>
        <v/>
      </c>
      <c r="GM97" s="13">
        <f>ROW()</f>
        <v>97</v>
      </c>
      <c r="GN97" s="13" t="str">
        <f>IF(LEN(GL97)&gt;0,MAX(GN$11:GN96)+1,"")</f>
        <v/>
      </c>
      <c r="GO97" s="6" t="str">
        <f>IF(N97&gt;0,IF(O97=0,"K","Both"),IF(O97&gt;0,"C",""))</f>
        <v/>
      </c>
      <c r="GP97" s="75" t="str">
        <f>IF(ISTEXT(P97),A97,"")</f>
        <v/>
      </c>
      <c r="GQ97" s="76">
        <f>IF(ISNUMBER(GP97),IF(GP97&gt;8,MAX(GQ$10:GQ96)+1,0),0)</f>
        <v>0</v>
      </c>
      <c r="GR97" s="77" t="str">
        <f>IF(TRIM(P97)&gt;"a",COUNTIF([1]DrawDay1!AW$4:AW$3049,GE97)+COUNTIF([1]DrawDay1!AW$4:AW$3049,GF97)+COUNTIF([1]DrawDay2!AW$4:AW$2962,GE97)+COUNTIF([1]DrawDay2!AW$4:AW$2962,GF97)+COUNTIF([1]DrawDay3!AW$4:AW$2311,GE97)+COUNTIF([1]DrawDay3!AW$4:AW$2311,GF97)+COUNTIF([1]WarCanoe!AE$5:AE$1500,GD97),"")</f>
        <v/>
      </c>
      <c r="GS97" s="76">
        <f>IF(ISNUMBER(GR97),IF(GR97&gt;8,MAX(GS$10:GS96)+1,0),0)</f>
        <v>0</v>
      </c>
      <c r="GT97" s="78" t="str">
        <f t="shared" si="47"/>
        <v>**</v>
      </c>
      <c r="GU97" s="78"/>
      <c r="GV97" s="78" t="str">
        <f>IF(GK97="","",MATCH(GK97,GK$1:GK96,0))</f>
        <v/>
      </c>
      <c r="GW97" s="78" t="str">
        <f t="shared" si="48"/>
        <v/>
      </c>
      <c r="GX97" s="78" t="str">
        <f>IF(ISNUMBER(GW97),P97,"")</f>
        <v/>
      </c>
      <c r="GY97" s="74" t="str">
        <f>IF(ISNUMBER(GW97),INDEX(P$1:P$167,GW97),"")</f>
        <v/>
      </c>
      <c r="GZ97" s="79" t="str">
        <f>IF(ISNUMBER(GW97),MAX(GZ$11:GZ96)+1,"")</f>
        <v/>
      </c>
      <c r="HA97" s="80">
        <f>IF(ISTEXT(P97),IF(FIND(" ",P97&amp;HA$10)=(LEN(P97)+1),ROW(),0),0)</f>
        <v>0</v>
      </c>
      <c r="HB97" s="81">
        <f>IF(IF(LEN(TRIM(P97))=0,0,LEN(TRIM(P97))-LEN(SUBSTITUTE(P97," ",""))+1)&gt;2,ROW(),0)</f>
        <v>0</v>
      </c>
      <c r="HC97" s="81" t="str">
        <f>IF(LEN(R97)&gt;0,VLOOKUP(R97,HC$172:HD$179,2,FALSE),"")</f>
        <v/>
      </c>
      <c r="HD97" s="81" t="str">
        <f>IF(LEN(P97)&gt;0,IF(ISNA(HC97),ROW(),""),"")</f>
        <v/>
      </c>
      <c r="HE97" s="82" t="str">
        <f>IF(LEN(P97)&gt;0,IF(LEN(S97)&gt;0,VLOOKUP(P97,[1]PadTracInfo!G$2:H$999,2,FALSE),""),"")</f>
        <v/>
      </c>
      <c r="HF97" s="82"/>
      <c r="HG97" s="82" t="str">
        <f>IF(HF97="ok","ok",IF(LEN(S97)&gt;0,IF(S97=HE97,"ok","mismatch"),""))</f>
        <v/>
      </c>
      <c r="HH97" s="82" t="str">
        <f>IF(LEN(P97)&gt;0,IF(LEN(HG97)&gt;0,HG97,IF(LEN(S97)=0,VLOOKUP(P97,[1]PadTracInfo!G$2:H$999,2,FALSE),"")),"")</f>
        <v/>
      </c>
      <c r="HI97" s="83" t="str">
        <f>IF(LEN(P97)&gt;0,IF(ISNA(HH97),"Not Registered",IF(HH97="ok","ok",IF(HH97="mismatch","Registration number does not match",IF(ISNUMBER(HH97),"ok","Logic ERROR")))),"")</f>
        <v/>
      </c>
    </row>
    <row r="98" spans="1:217" ht="13.5" thickBot="1" x14ac:dyDescent="0.25">
      <c r="A98" s="54" t="str">
        <f>IF(ISTEXT(P98),COUNTIF([1]DrawDay1!AX$4:AX$3049,GE98)+COUNTIF([1]DrawDay1!AX$4:AX$3049,GF98)+COUNTIF([1]DrawDay2!AX$4:AX$2962,GE98)+COUNTIF([1]DrawDay2!AX$4:AX$2962,GF98)+COUNTIF([1]DrawDay3!AX$4:AX$2311,GE98)+COUNTIF([1]DrawDay3!AX$4:AX$2311,GF98)+COUNTIF([1]WarCanoe!AF$4:AF3438,GE98),"")</f>
        <v/>
      </c>
      <c r="B98" s="54" t="str">
        <f>IF(ISTEXT(P98),COUNTIF([1]DrawDay1!AV$4:AV$3049,GE98)+COUNTIF([1]DrawDay2!AV$4:AV$2962,GE98)+COUNTIF([1]DrawDay3!AV$4:AV$2311,GE98)+COUNTIF([1]WarCanoe!AG$4:AG3438,GE98),"")</f>
        <v/>
      </c>
      <c r="C98" s="55">
        <f t="shared" si="37"/>
        <v>0</v>
      </c>
      <c r="D98" s="54">
        <f>COUNTIFS($U$7:$GC$7,D$10,$U98:$GC98,"&gt;a")+COUNTIFS($U$7:$GC$7,D$10,$U98:$GC98,"&gt;0")</f>
        <v>0</v>
      </c>
      <c r="E98" s="54">
        <f>COUNTIFS($U$7:$GC$7,E$10,$U98:$GC98,"&gt;a")+COUNTIFS($U$7:$GC$7,E$10,$U98:$GC98,"&gt;0")</f>
        <v>0</v>
      </c>
      <c r="F98" s="54">
        <f>COUNTIFS($U$7:$GC$7,F$10,$U98:$GC98,"&gt;a")+COUNTIFS($U$7:$GC$7,F$10,$U98:$GC98,"&gt;0")</f>
        <v>0</v>
      </c>
      <c r="G98" s="54">
        <f>COUNTIFS($U$7:$GC$7,G$10,$U98:$GC98,"&gt;a")+COUNTIFS($U$7:$GC$7,G$10,$U98:$GC98,"&gt;0")</f>
        <v>0</v>
      </c>
      <c r="H98" s="54">
        <f>COUNTIFS($U$7:$GC$7,H$10,$U98:$GC98,"&gt;a")+COUNTIFS($U$7:$GC$7,H$10,$U98:$GC98,"&gt;0")</f>
        <v>0</v>
      </c>
      <c r="I98" s="54">
        <f>COUNTIFS($U$7:$GC$7,I$10,$U98:$GC98,"&gt;a")+COUNTIFS($U$7:$GC$7,I$10,$U98:$GC98,"&gt;0")</f>
        <v>0</v>
      </c>
      <c r="J98" s="54">
        <f>COUNTIFS($U$7:$GC$7,J$10,$U98:$GC98,"&gt;a")+COUNTIFS($U$7:$GC$7,J$10,$U98:$GC98,"&gt;0")</f>
        <v>0</v>
      </c>
      <c r="K98" s="54">
        <f>COUNTIFS($U$7:$GC$7,K$10,$U98:$GC98,"&gt;a")+COUNTIFS($U$7:$GC$7,K$10,$U98:$GC98,"&gt;0")</f>
        <v>0</v>
      </c>
      <c r="L98" s="54">
        <f>COUNTIFS($U$7:$GC$7,L$10,$U98:$GC98,"&gt;a")+COUNTIFS($U$7:$GC$7,L$10,$U98:$GC98,"&gt;0")</f>
        <v>0</v>
      </c>
      <c r="M98" s="54">
        <f>COUNTIFS($U$7:$GC$7,M$10,$U98:$GC98,"&gt;a")+COUNTIFS($U$7:$GC$7,M$10,$U98:$GC98,"&gt;0")</f>
        <v>0</v>
      </c>
      <c r="N98" s="54">
        <f>COUNTIFS($U$8:$GC$8,"=K",U98:GC98,"&gt;a")+COUNTIFS($U$8:$GC$8,"=K",U98:GC98,"&gt;0")</f>
        <v>0</v>
      </c>
      <c r="O98" s="54">
        <f>COUNTIFS($U$8:$GC$8,"=C",U98:GC98,"&gt;a")+COUNTIFS($U$8:$GC$8,"=C",U98:GC98,"&gt;0")</f>
        <v>0</v>
      </c>
      <c r="P98" s="56"/>
      <c r="Q98" s="86"/>
      <c r="R98" s="57"/>
      <c r="S98" s="90"/>
      <c r="T98" s="88"/>
      <c r="U98" s="61"/>
      <c r="V98" s="61"/>
      <c r="W98" s="61"/>
      <c r="X98" s="61"/>
      <c r="Y98" s="63"/>
      <c r="Z98" s="61"/>
      <c r="AA98" s="61"/>
      <c r="AB98" s="61"/>
      <c r="AC98" s="61"/>
      <c r="AD98" s="63"/>
      <c r="AE98" s="63"/>
      <c r="AF98" s="63"/>
      <c r="AG98" s="61"/>
      <c r="AH98" s="61"/>
      <c r="AI98" s="61"/>
      <c r="AJ98" s="61"/>
      <c r="AK98" s="89"/>
      <c r="AL98" s="89"/>
      <c r="AM98" s="65"/>
      <c r="AN98" s="65"/>
      <c r="AO98" s="65"/>
      <c r="AP98" s="66"/>
      <c r="AQ98" s="66"/>
      <c r="AR98" s="66"/>
      <c r="AS98" s="67"/>
      <c r="AT98" s="68"/>
      <c r="AU98" s="69"/>
      <c r="AV98" s="69"/>
      <c r="AW98" s="69"/>
      <c r="AX98" s="70"/>
      <c r="AY98" s="68"/>
      <c r="AZ98" s="69"/>
      <c r="BA98" s="69"/>
      <c r="BB98" s="69"/>
      <c r="BC98" s="67"/>
      <c r="BD98" s="68"/>
      <c r="BE98" s="69"/>
      <c r="BF98" s="69"/>
      <c r="BG98" s="69"/>
      <c r="BH98" s="70"/>
      <c r="BI98" s="68"/>
      <c r="BJ98" s="69"/>
      <c r="BK98" s="69"/>
      <c r="BL98" s="69"/>
      <c r="BM98" s="70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3" t="str">
        <f t="shared" si="38"/>
        <v/>
      </c>
      <c r="GE98" s="74" t="str">
        <f t="shared" si="39"/>
        <v>**</v>
      </c>
      <c r="GF98" s="74" t="str">
        <f t="shared" si="40"/>
        <v/>
      </c>
      <c r="GG98" s="74" t="str">
        <f t="shared" si="41"/>
        <v/>
      </c>
      <c r="GH98" s="75" t="str">
        <f t="shared" si="42"/>
        <v/>
      </c>
      <c r="GI98" s="74" t="str">
        <f t="shared" si="43"/>
        <v/>
      </c>
      <c r="GJ98" s="75" t="str">
        <f t="shared" si="44"/>
        <v/>
      </c>
      <c r="GK98" s="75" t="str">
        <f t="shared" si="45"/>
        <v/>
      </c>
      <c r="GL98" s="75" t="str">
        <f t="shared" si="46"/>
        <v/>
      </c>
      <c r="GM98" s="13">
        <f>ROW()</f>
        <v>98</v>
      </c>
      <c r="GN98" s="13" t="str">
        <f>IF(LEN(GL98)&gt;0,MAX(GN$11:GN97)+1,"")</f>
        <v/>
      </c>
      <c r="GO98" s="6" t="str">
        <f>IF(N98&gt;0,IF(O98=0,"K","Both"),IF(O98&gt;0,"C",""))</f>
        <v/>
      </c>
      <c r="GP98" s="75" t="str">
        <f>IF(ISTEXT(P98),A98,"")</f>
        <v/>
      </c>
      <c r="GQ98" s="76">
        <f>IF(ISNUMBER(GP98),IF(GP98&gt;8,MAX(GQ$10:GQ97)+1,0),0)</f>
        <v>0</v>
      </c>
      <c r="GR98" s="77" t="str">
        <f>IF(TRIM(P98)&gt;"a",COUNTIF([1]DrawDay1!AW$4:AW$3049,GE98)+COUNTIF([1]DrawDay1!AW$4:AW$3049,GF98)+COUNTIF([1]DrawDay2!AW$4:AW$2962,GE98)+COUNTIF([1]DrawDay2!AW$4:AW$2962,GF98)+COUNTIF([1]DrawDay3!AW$4:AW$2311,GE98)+COUNTIF([1]DrawDay3!AW$4:AW$2311,GF98)+COUNTIF([1]WarCanoe!AE$5:AE$1500,GD98),"")</f>
        <v/>
      </c>
      <c r="GS98" s="76">
        <f>IF(ISNUMBER(GR98),IF(GR98&gt;8,MAX(GS$10:GS97)+1,0),0)</f>
        <v>0</v>
      </c>
      <c r="GT98" s="78" t="str">
        <f t="shared" si="47"/>
        <v>**</v>
      </c>
      <c r="GU98" s="78"/>
      <c r="GV98" s="78" t="str">
        <f>IF(GK98="","",MATCH(GK98,GK$1:GK97,0))</f>
        <v/>
      </c>
      <c r="GW98" s="78" t="str">
        <f t="shared" si="48"/>
        <v/>
      </c>
      <c r="GX98" s="78" t="str">
        <f>IF(ISNUMBER(GW98),P98,"")</f>
        <v/>
      </c>
      <c r="GY98" s="74" t="str">
        <f>IF(ISNUMBER(GW98),INDEX(P$1:P$167,GW98),"")</f>
        <v/>
      </c>
      <c r="GZ98" s="79" t="str">
        <f>IF(ISNUMBER(GW98),MAX(GZ$11:GZ97)+1,"")</f>
        <v/>
      </c>
      <c r="HA98" s="80">
        <f>IF(ISTEXT(P98),IF(FIND(" ",P98&amp;HA$10)=(LEN(P98)+1),ROW(),0),0)</f>
        <v>0</v>
      </c>
      <c r="HB98" s="81">
        <f>IF(IF(LEN(TRIM(P98))=0,0,LEN(TRIM(P98))-LEN(SUBSTITUTE(P98," ",""))+1)&gt;2,ROW(),0)</f>
        <v>0</v>
      </c>
      <c r="HC98" s="81" t="str">
        <f>IF(LEN(R98)&gt;0,VLOOKUP(R98,HC$172:HD$179,2,FALSE),"")</f>
        <v/>
      </c>
      <c r="HD98" s="81" t="str">
        <f>IF(LEN(P98)&gt;0,IF(ISNA(HC98),ROW(),""),"")</f>
        <v/>
      </c>
      <c r="HE98" s="82" t="str">
        <f>IF(LEN(P98)&gt;0,IF(LEN(S98)&gt;0,VLOOKUP(P98,[1]PadTracInfo!G$2:H$999,2,FALSE),""),"")</f>
        <v/>
      </c>
      <c r="HF98" s="82"/>
      <c r="HG98" s="82" t="str">
        <f>IF(HF98="ok","ok",IF(LEN(S98)&gt;0,IF(S98=HE98,"ok","mismatch"),""))</f>
        <v/>
      </c>
      <c r="HH98" s="82" t="str">
        <f>IF(LEN(P98)&gt;0,IF(LEN(HG98)&gt;0,HG98,IF(LEN(S98)=0,VLOOKUP(P98,[1]PadTracInfo!G$2:H$999,2,FALSE),"")),"")</f>
        <v/>
      </c>
      <c r="HI98" s="83" t="str">
        <f>IF(LEN(P98)&gt;0,IF(ISNA(HH98),"Not Registered",IF(HH98="ok","ok",IF(HH98="mismatch","Registration number does not match",IF(ISNUMBER(HH98),"ok","Logic ERROR")))),"")</f>
        <v/>
      </c>
    </row>
    <row r="99" spans="1:217" ht="13.5" thickBot="1" x14ac:dyDescent="0.25">
      <c r="A99" s="54" t="str">
        <f>IF(ISTEXT(P99),COUNTIF([1]DrawDay1!AX$4:AX$3049,GE99)+COUNTIF([1]DrawDay1!AX$4:AX$3049,GF99)+COUNTIF([1]DrawDay2!AX$4:AX$2962,GE99)+COUNTIF([1]DrawDay2!AX$4:AX$2962,GF99)+COUNTIF([1]DrawDay3!AX$4:AX$2311,GE99)+COUNTIF([1]DrawDay3!AX$4:AX$2311,GF99)+COUNTIF([1]WarCanoe!AF$4:AF3439,GE99),"")</f>
        <v/>
      </c>
      <c r="B99" s="54" t="str">
        <f>IF(ISTEXT(P99),COUNTIF([1]DrawDay1!AV$4:AV$3049,GE99)+COUNTIF([1]DrawDay2!AV$4:AV$2962,GE99)+COUNTIF([1]DrawDay3!AV$4:AV$2311,GE99)+COUNTIF([1]WarCanoe!AG$4:AG3439,GE99),"")</f>
        <v/>
      </c>
      <c r="C99" s="55">
        <f t="shared" si="37"/>
        <v>0</v>
      </c>
      <c r="D99" s="54">
        <f>COUNTIFS($U$7:$GC$7,D$10,$U99:$GC99,"&gt;a")+COUNTIFS($U$7:$GC$7,D$10,$U99:$GC99,"&gt;0")</f>
        <v>0</v>
      </c>
      <c r="E99" s="54">
        <f>COUNTIFS($U$7:$GC$7,E$10,$U99:$GC99,"&gt;a")+COUNTIFS($U$7:$GC$7,E$10,$U99:$GC99,"&gt;0")</f>
        <v>0</v>
      </c>
      <c r="F99" s="54">
        <f>COUNTIFS($U$7:$GC$7,F$10,$U99:$GC99,"&gt;a")+COUNTIFS($U$7:$GC$7,F$10,$U99:$GC99,"&gt;0")</f>
        <v>0</v>
      </c>
      <c r="G99" s="54">
        <f>COUNTIFS($U$7:$GC$7,G$10,$U99:$GC99,"&gt;a")+COUNTIFS($U$7:$GC$7,G$10,$U99:$GC99,"&gt;0")</f>
        <v>0</v>
      </c>
      <c r="H99" s="54">
        <f>COUNTIFS($U$7:$GC$7,H$10,$U99:$GC99,"&gt;a")+COUNTIFS($U$7:$GC$7,H$10,$U99:$GC99,"&gt;0")</f>
        <v>0</v>
      </c>
      <c r="I99" s="54">
        <f>COUNTIFS($U$7:$GC$7,I$10,$U99:$GC99,"&gt;a")+COUNTIFS($U$7:$GC$7,I$10,$U99:$GC99,"&gt;0")</f>
        <v>0</v>
      </c>
      <c r="J99" s="54">
        <f>COUNTIFS($U$7:$GC$7,J$10,$U99:$GC99,"&gt;a")+COUNTIFS($U$7:$GC$7,J$10,$U99:$GC99,"&gt;0")</f>
        <v>0</v>
      </c>
      <c r="K99" s="54">
        <f>COUNTIFS($U$7:$GC$7,K$10,$U99:$GC99,"&gt;a")+COUNTIFS($U$7:$GC$7,K$10,$U99:$GC99,"&gt;0")</f>
        <v>0</v>
      </c>
      <c r="L99" s="54">
        <f>COUNTIFS($U$7:$GC$7,L$10,$U99:$GC99,"&gt;a")+COUNTIFS($U$7:$GC$7,L$10,$U99:$GC99,"&gt;0")</f>
        <v>0</v>
      </c>
      <c r="M99" s="54">
        <f>COUNTIFS($U$7:$GC$7,M$10,$U99:$GC99,"&gt;a")+COUNTIFS($U$7:$GC$7,M$10,$U99:$GC99,"&gt;0")</f>
        <v>0</v>
      </c>
      <c r="N99" s="54">
        <f>COUNTIFS($U$8:$GC$8,"=K",U99:GC99,"&gt;a")+COUNTIFS($U$8:$GC$8,"=K",U99:GC99,"&gt;0")</f>
        <v>0</v>
      </c>
      <c r="O99" s="54">
        <f>COUNTIFS($U$8:$GC$8,"=C",U99:GC99,"&gt;a")+COUNTIFS($U$8:$GC$8,"=C",U99:GC99,"&gt;0")</f>
        <v>0</v>
      </c>
      <c r="P99" s="56"/>
      <c r="Q99" s="86"/>
      <c r="R99" s="57"/>
      <c r="S99" s="90"/>
      <c r="T99" s="88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5"/>
      <c r="AL99" s="65"/>
      <c r="AM99" s="65"/>
      <c r="AN99" s="65"/>
      <c r="AO99" s="65"/>
      <c r="AP99" s="66"/>
      <c r="AQ99" s="66"/>
      <c r="AR99" s="66"/>
      <c r="AS99" s="67"/>
      <c r="AT99" s="68"/>
      <c r="AU99" s="69"/>
      <c r="AV99" s="69"/>
      <c r="AW99" s="69"/>
      <c r="AX99" s="70"/>
      <c r="AY99" s="68"/>
      <c r="AZ99" s="69"/>
      <c r="BA99" s="69"/>
      <c r="BB99" s="69"/>
      <c r="BC99" s="67"/>
      <c r="BD99" s="68"/>
      <c r="BE99" s="69"/>
      <c r="BF99" s="69"/>
      <c r="BG99" s="69"/>
      <c r="BH99" s="70"/>
      <c r="BI99" s="68"/>
      <c r="BJ99" s="69"/>
      <c r="BK99" s="69"/>
      <c r="BL99" s="69"/>
      <c r="BM99" s="70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65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3" t="str">
        <f t="shared" si="38"/>
        <v/>
      </c>
      <c r="GE99" s="74" t="str">
        <f t="shared" si="39"/>
        <v>**</v>
      </c>
      <c r="GF99" s="74" t="str">
        <f t="shared" si="40"/>
        <v/>
      </c>
      <c r="GG99" s="74" t="str">
        <f t="shared" si="41"/>
        <v/>
      </c>
      <c r="GH99" s="75" t="str">
        <f t="shared" si="42"/>
        <v/>
      </c>
      <c r="GI99" s="74" t="str">
        <f t="shared" si="43"/>
        <v/>
      </c>
      <c r="GJ99" s="75" t="str">
        <f t="shared" si="44"/>
        <v/>
      </c>
      <c r="GK99" s="75" t="str">
        <f t="shared" si="45"/>
        <v/>
      </c>
      <c r="GL99" s="75" t="str">
        <f t="shared" si="46"/>
        <v/>
      </c>
      <c r="GM99" s="13">
        <f>ROW()</f>
        <v>99</v>
      </c>
      <c r="GN99" s="13" t="str">
        <f>IF(LEN(GL99)&gt;0,MAX(GN$11:GN98)+1,"")</f>
        <v/>
      </c>
      <c r="GO99" s="6" t="str">
        <f>IF(N99&gt;0,IF(O99=0,"K","Both"),IF(O99&gt;0,"C",""))</f>
        <v/>
      </c>
      <c r="GP99" s="75" t="str">
        <f>IF(ISTEXT(P99),A99,"")</f>
        <v/>
      </c>
      <c r="GQ99" s="76">
        <f>IF(ISNUMBER(GP99),IF(GP99&gt;8,MAX(GQ$10:GQ98)+1,0),0)</f>
        <v>0</v>
      </c>
      <c r="GR99" s="77" t="str">
        <f>IF(TRIM(P99)&gt;"a",COUNTIF([1]DrawDay1!AW$4:AW$3049,GE99)+COUNTIF([1]DrawDay1!AW$4:AW$3049,GF99)+COUNTIF([1]DrawDay2!AW$4:AW$2962,GE99)+COUNTIF([1]DrawDay2!AW$4:AW$2962,GF99)+COUNTIF([1]DrawDay3!AW$4:AW$2311,GE99)+COUNTIF([1]DrawDay3!AW$4:AW$2311,GF99)+COUNTIF([1]WarCanoe!AE$5:AE$1500,GD99),"")</f>
        <v/>
      </c>
      <c r="GS99" s="76">
        <f>IF(ISNUMBER(GR99),IF(GR99&gt;8,MAX(GS$10:GS98)+1,0),0)</f>
        <v>0</v>
      </c>
      <c r="GT99" s="78" t="str">
        <f t="shared" si="47"/>
        <v>**</v>
      </c>
      <c r="GU99" s="78"/>
      <c r="GV99" s="78" t="str">
        <f>IF(GK99="","",MATCH(GK99,GK$1:GK98,0))</f>
        <v/>
      </c>
      <c r="GW99" s="78" t="str">
        <f t="shared" si="48"/>
        <v/>
      </c>
      <c r="GX99" s="78" t="str">
        <f>IF(ISNUMBER(GW99),P99,"")</f>
        <v/>
      </c>
      <c r="GY99" s="74" t="str">
        <f>IF(ISNUMBER(GW99),INDEX(P$1:P$167,GW99),"")</f>
        <v/>
      </c>
      <c r="GZ99" s="79" t="str">
        <f>IF(ISNUMBER(GW99),MAX(GZ$11:GZ98)+1,"")</f>
        <v/>
      </c>
      <c r="HA99" s="80">
        <f>IF(ISTEXT(P99),IF(FIND(" ",P99&amp;HA$10)=(LEN(P99)+1),ROW(),0),0)</f>
        <v>0</v>
      </c>
      <c r="HB99" s="81">
        <f>IF(IF(LEN(TRIM(P99))=0,0,LEN(TRIM(P99))-LEN(SUBSTITUTE(P99," ",""))+1)&gt;2,ROW(),0)</f>
        <v>0</v>
      </c>
      <c r="HC99" s="81" t="str">
        <f>IF(LEN(R99)&gt;0,VLOOKUP(R99,HC$172:HD$179,2,FALSE),"")</f>
        <v/>
      </c>
      <c r="HD99" s="81" t="str">
        <f>IF(LEN(P99)&gt;0,IF(ISNA(HC99),ROW(),""),"")</f>
        <v/>
      </c>
      <c r="HE99" s="82" t="str">
        <f>IF(LEN(P99)&gt;0,IF(LEN(S99)&gt;0,VLOOKUP(P99,[1]PadTracInfo!G$2:H$999,2,FALSE),""),"")</f>
        <v/>
      </c>
      <c r="HF99" s="82"/>
      <c r="HG99" s="82" t="str">
        <f>IF(HF99="ok","ok",IF(LEN(S99)&gt;0,IF(S99=HE99,"ok","mismatch"),""))</f>
        <v/>
      </c>
      <c r="HH99" s="82" t="str">
        <f>IF(LEN(P99)&gt;0,IF(LEN(HG99)&gt;0,HG99,IF(LEN(S99)=0,VLOOKUP(P99,[1]PadTracInfo!G$2:H$999,2,FALSE),"")),"")</f>
        <v/>
      </c>
      <c r="HI99" s="83" t="str">
        <f>IF(LEN(P99)&gt;0,IF(ISNA(HH99),"Not Registered",IF(HH99="ok","ok",IF(HH99="mismatch","Registration number does not match",IF(ISNUMBER(HH99),"ok","Logic ERROR")))),"")</f>
        <v/>
      </c>
    </row>
    <row r="100" spans="1:217" ht="13.5" thickBot="1" x14ac:dyDescent="0.25">
      <c r="A100" s="54" t="str">
        <f>IF(ISTEXT(P100),COUNTIF([1]DrawDay1!AX$4:AX$3049,GE100)+COUNTIF([1]DrawDay1!AX$4:AX$3049,GF100)+COUNTIF([1]DrawDay2!AX$4:AX$2962,GE100)+COUNTIF([1]DrawDay2!AX$4:AX$2962,GF100)+COUNTIF([1]DrawDay3!AX$4:AX$2311,GE100)+COUNTIF([1]DrawDay3!AX$4:AX$2311,GF100)+COUNTIF([1]WarCanoe!AF$4:AF3440,GE100),"")</f>
        <v/>
      </c>
      <c r="B100" s="54" t="str">
        <f>IF(ISTEXT(P100),COUNTIF([1]DrawDay1!AV$4:AV$3049,GE100)+COUNTIF([1]DrawDay2!AV$4:AV$2962,GE100)+COUNTIF([1]DrawDay3!AV$4:AV$2311,GE100)+COUNTIF([1]WarCanoe!AG$4:AG3440,GE100),"")</f>
        <v/>
      </c>
      <c r="C100" s="55">
        <f t="shared" si="37"/>
        <v>0</v>
      </c>
      <c r="D100" s="54">
        <f>COUNTIFS($U$7:$GC$7,D$10,$U100:$GC100,"&gt;a")+COUNTIFS($U$7:$GC$7,D$10,$U100:$GC100,"&gt;0")</f>
        <v>0</v>
      </c>
      <c r="E100" s="54">
        <f>COUNTIFS($U$7:$GC$7,E$10,$U100:$GC100,"&gt;a")+COUNTIFS($U$7:$GC$7,E$10,$U100:$GC100,"&gt;0")</f>
        <v>0</v>
      </c>
      <c r="F100" s="54">
        <f>COUNTIFS($U$7:$GC$7,F$10,$U100:$GC100,"&gt;a")+COUNTIFS($U$7:$GC$7,F$10,$U100:$GC100,"&gt;0")</f>
        <v>0</v>
      </c>
      <c r="G100" s="54">
        <f>COUNTIFS($U$7:$GC$7,G$10,$U100:$GC100,"&gt;a")+COUNTIFS($U$7:$GC$7,G$10,$U100:$GC100,"&gt;0")</f>
        <v>0</v>
      </c>
      <c r="H100" s="54">
        <f>COUNTIFS($U$7:$GC$7,H$10,$U100:$GC100,"&gt;a")+COUNTIFS($U$7:$GC$7,H$10,$U100:$GC100,"&gt;0")</f>
        <v>0</v>
      </c>
      <c r="I100" s="54">
        <f>COUNTIFS($U$7:$GC$7,I$10,$U100:$GC100,"&gt;a")+COUNTIFS($U$7:$GC$7,I$10,$U100:$GC100,"&gt;0")</f>
        <v>0</v>
      </c>
      <c r="J100" s="54">
        <f>COUNTIFS($U$7:$GC$7,J$10,$U100:$GC100,"&gt;a")+COUNTIFS($U$7:$GC$7,J$10,$U100:$GC100,"&gt;0")</f>
        <v>0</v>
      </c>
      <c r="K100" s="54">
        <f>COUNTIFS($U$7:$GC$7,K$10,$U100:$GC100,"&gt;a")+COUNTIFS($U$7:$GC$7,K$10,$U100:$GC100,"&gt;0")</f>
        <v>0</v>
      </c>
      <c r="L100" s="54">
        <f>COUNTIFS($U$7:$GC$7,L$10,$U100:$GC100,"&gt;a")+COUNTIFS($U$7:$GC$7,L$10,$U100:$GC100,"&gt;0")</f>
        <v>0</v>
      </c>
      <c r="M100" s="54">
        <f>COUNTIFS($U$7:$GC$7,M$10,$U100:$GC100,"&gt;a")+COUNTIFS($U$7:$GC$7,M$10,$U100:$GC100,"&gt;0")</f>
        <v>0</v>
      </c>
      <c r="N100" s="54">
        <f>COUNTIFS($U$8:$GC$8,"=K",U100:GC100,"&gt;a")+COUNTIFS($U$8:$GC$8,"=K",U100:GC100,"&gt;0")</f>
        <v>0</v>
      </c>
      <c r="O100" s="54">
        <f>COUNTIFS($U$8:$GC$8,"=C",U100:GC100,"&gt;a")+COUNTIFS($U$8:$GC$8,"=C",U100:GC100,"&gt;0")</f>
        <v>0</v>
      </c>
      <c r="P100" s="56"/>
      <c r="Q100" s="86"/>
      <c r="R100" s="57"/>
      <c r="S100" s="90"/>
      <c r="T100" s="88"/>
      <c r="U100" s="63"/>
      <c r="V100" s="63"/>
      <c r="W100" s="63"/>
      <c r="X100" s="61"/>
      <c r="Y100" s="63"/>
      <c r="Z100" s="63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5"/>
      <c r="AL100" s="65"/>
      <c r="AM100" s="65"/>
      <c r="AN100" s="65"/>
      <c r="AO100" s="65"/>
      <c r="AP100" s="66"/>
      <c r="AQ100" s="66"/>
      <c r="AR100" s="66"/>
      <c r="AS100" s="67"/>
      <c r="AT100" s="68"/>
      <c r="AU100" s="69"/>
      <c r="AV100" s="69"/>
      <c r="AW100" s="69"/>
      <c r="AX100" s="70"/>
      <c r="AY100" s="68"/>
      <c r="AZ100" s="69"/>
      <c r="BA100" s="69"/>
      <c r="BB100" s="69"/>
      <c r="BC100" s="67"/>
      <c r="BD100" s="68"/>
      <c r="BE100" s="69"/>
      <c r="BF100" s="69"/>
      <c r="BG100" s="69"/>
      <c r="BH100" s="70"/>
      <c r="BI100" s="68"/>
      <c r="BJ100" s="69"/>
      <c r="BK100" s="69"/>
      <c r="BL100" s="69"/>
      <c r="BM100" s="70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65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3" t="str">
        <f t="shared" si="38"/>
        <v/>
      </c>
      <c r="GE100" s="74" t="str">
        <f t="shared" si="39"/>
        <v>**</v>
      </c>
      <c r="GF100" s="74" t="str">
        <f t="shared" si="40"/>
        <v/>
      </c>
      <c r="GG100" s="74" t="str">
        <f t="shared" si="41"/>
        <v/>
      </c>
      <c r="GH100" s="75" t="str">
        <f t="shared" si="42"/>
        <v/>
      </c>
      <c r="GI100" s="74" t="str">
        <f t="shared" si="43"/>
        <v/>
      </c>
      <c r="GJ100" s="75" t="str">
        <f t="shared" si="44"/>
        <v/>
      </c>
      <c r="GK100" s="75" t="str">
        <f t="shared" si="45"/>
        <v/>
      </c>
      <c r="GL100" s="75" t="str">
        <f t="shared" si="46"/>
        <v/>
      </c>
      <c r="GM100" s="13">
        <f>ROW()</f>
        <v>100</v>
      </c>
      <c r="GN100" s="13" t="str">
        <f>IF(LEN(GL100)&gt;0,MAX(GN$11:GN99)+1,"")</f>
        <v/>
      </c>
      <c r="GO100" s="6" t="str">
        <f>IF(N100&gt;0,IF(O100=0,"K","Both"),IF(O100&gt;0,"C",""))</f>
        <v/>
      </c>
      <c r="GP100" s="75" t="str">
        <f>IF(ISTEXT(P100),A100,"")</f>
        <v/>
      </c>
      <c r="GQ100" s="76">
        <f>IF(ISNUMBER(GP100),IF(GP100&gt;8,MAX(GQ$10:GQ99)+1,0),0)</f>
        <v>0</v>
      </c>
      <c r="GR100" s="77" t="str">
        <f>IF(TRIM(P100)&gt;"a",COUNTIF([1]DrawDay1!AW$4:AW$3049,GE100)+COUNTIF([1]DrawDay1!AW$4:AW$3049,GF100)+COUNTIF([1]DrawDay2!AW$4:AW$2962,GE100)+COUNTIF([1]DrawDay2!AW$4:AW$2962,GF100)+COUNTIF([1]DrawDay3!AW$4:AW$2311,GE100)+COUNTIF([1]DrawDay3!AW$4:AW$2311,GF100)+COUNTIF([1]WarCanoe!AE$5:AE$1500,GD100),"")</f>
        <v/>
      </c>
      <c r="GS100" s="76">
        <f>IF(ISNUMBER(GR100),IF(GR100&gt;8,MAX(GS$10:GS99)+1,0),0)</f>
        <v>0</v>
      </c>
      <c r="GT100" s="78" t="str">
        <f t="shared" si="47"/>
        <v>**</v>
      </c>
      <c r="GU100" s="78"/>
      <c r="GV100" s="78" t="str">
        <f>IF(GK100="","",MATCH(GK100,GK$1:GK99,0))</f>
        <v/>
      </c>
      <c r="GW100" s="78" t="str">
        <f t="shared" si="48"/>
        <v/>
      </c>
      <c r="GX100" s="78" t="str">
        <f>IF(ISNUMBER(GW100),P100,"")</f>
        <v/>
      </c>
      <c r="GY100" s="74" t="str">
        <f>IF(ISNUMBER(GW100),INDEX(P$1:P$167,GW100),"")</f>
        <v/>
      </c>
      <c r="GZ100" s="79" t="str">
        <f>IF(ISNUMBER(GW100),MAX(GZ$11:GZ99)+1,"")</f>
        <v/>
      </c>
      <c r="HA100" s="80">
        <f>IF(ISTEXT(P100),IF(FIND(" ",P100&amp;HA$10)=(LEN(P100)+1),ROW(),0),0)</f>
        <v>0</v>
      </c>
      <c r="HB100" s="81">
        <f>IF(IF(LEN(TRIM(P100))=0,0,LEN(TRIM(P100))-LEN(SUBSTITUTE(P100," ",""))+1)&gt;2,ROW(),0)</f>
        <v>0</v>
      </c>
      <c r="HC100" s="81" t="str">
        <f>IF(LEN(R100)&gt;0,VLOOKUP(R100,HC$172:HD$179,2,FALSE),"")</f>
        <v/>
      </c>
      <c r="HD100" s="81" t="str">
        <f>IF(LEN(P100)&gt;0,IF(ISNA(HC100),ROW(),""),"")</f>
        <v/>
      </c>
      <c r="HE100" s="82" t="str">
        <f>IF(LEN(P100)&gt;0,IF(LEN(S100)&gt;0,VLOOKUP(P100,[1]PadTracInfo!G$2:H$999,2,FALSE),""),"")</f>
        <v/>
      </c>
      <c r="HF100" s="82"/>
      <c r="HG100" s="82" t="str">
        <f>IF(HF100="ok","ok",IF(LEN(S100)&gt;0,IF(S100=HE100,"ok","mismatch"),""))</f>
        <v/>
      </c>
      <c r="HH100" s="82" t="str">
        <f>IF(LEN(P100)&gt;0,IF(LEN(HG100)&gt;0,HG100,IF(LEN(S100)=0,VLOOKUP(P100,[1]PadTracInfo!G$2:H$999,2,FALSE),"")),"")</f>
        <v/>
      </c>
      <c r="HI100" s="83" t="str">
        <f>IF(LEN(P100)&gt;0,IF(ISNA(HH100),"Not Registered",IF(HH100="ok","ok",IF(HH100="mismatch","Registration number does not match",IF(ISNUMBER(HH100),"ok","Logic ERROR")))),"")</f>
        <v/>
      </c>
    </row>
    <row r="101" spans="1:217" ht="13.5" thickBot="1" x14ac:dyDescent="0.25">
      <c r="A101" s="54" t="str">
        <f>IF(ISTEXT(P101),COUNTIF([1]DrawDay1!AX$4:AX$3049,GE101)+COUNTIF([1]DrawDay1!AX$4:AX$3049,GF101)+COUNTIF([1]DrawDay2!AX$4:AX$2962,GE101)+COUNTIF([1]DrawDay2!AX$4:AX$2962,GF101)+COUNTIF([1]DrawDay3!AX$4:AX$2311,GE101)+COUNTIF([1]DrawDay3!AX$4:AX$2311,GF101)+COUNTIF([1]WarCanoe!AF$4:AF3441,GE101),"")</f>
        <v/>
      </c>
      <c r="B101" s="54" t="str">
        <f>IF(ISTEXT(P101),COUNTIF([1]DrawDay1!AV$4:AV$3049,GE101)+COUNTIF([1]DrawDay2!AV$4:AV$2962,GE101)+COUNTIF([1]DrawDay3!AV$4:AV$2311,GE101)+COUNTIF([1]WarCanoe!AG$4:AG3441,GE101),"")</f>
        <v/>
      </c>
      <c r="C101" s="55">
        <f t="shared" si="37"/>
        <v>0</v>
      </c>
      <c r="D101" s="54">
        <f>COUNTIFS($U$7:$GC$7,D$10,$U101:$GC101,"&gt;a")+COUNTIFS($U$7:$GC$7,D$10,$U101:$GC101,"&gt;0")</f>
        <v>0</v>
      </c>
      <c r="E101" s="54">
        <f>COUNTIFS($U$7:$GC$7,E$10,$U101:$GC101,"&gt;a")+COUNTIFS($U$7:$GC$7,E$10,$U101:$GC101,"&gt;0")</f>
        <v>0</v>
      </c>
      <c r="F101" s="54">
        <f>COUNTIFS($U$7:$GC$7,F$10,$U101:$GC101,"&gt;a")+COUNTIFS($U$7:$GC$7,F$10,$U101:$GC101,"&gt;0")</f>
        <v>0</v>
      </c>
      <c r="G101" s="54">
        <f>COUNTIFS($U$7:$GC$7,G$10,$U101:$GC101,"&gt;a")+COUNTIFS($U$7:$GC$7,G$10,$U101:$GC101,"&gt;0")</f>
        <v>0</v>
      </c>
      <c r="H101" s="54">
        <f>COUNTIFS($U$7:$GC$7,H$10,$U101:$GC101,"&gt;a")+COUNTIFS($U$7:$GC$7,H$10,$U101:$GC101,"&gt;0")</f>
        <v>0</v>
      </c>
      <c r="I101" s="54">
        <f>COUNTIFS($U$7:$GC$7,I$10,$U101:$GC101,"&gt;a")+COUNTIFS($U$7:$GC$7,I$10,$U101:$GC101,"&gt;0")</f>
        <v>0</v>
      </c>
      <c r="J101" s="54">
        <f>COUNTIFS($U$7:$GC$7,J$10,$U101:$GC101,"&gt;a")+COUNTIFS($U$7:$GC$7,J$10,$U101:$GC101,"&gt;0")</f>
        <v>0</v>
      </c>
      <c r="K101" s="54">
        <f>COUNTIFS($U$7:$GC$7,K$10,$U101:$GC101,"&gt;a")+COUNTIFS($U$7:$GC$7,K$10,$U101:$GC101,"&gt;0")</f>
        <v>0</v>
      </c>
      <c r="L101" s="54">
        <f>COUNTIFS($U$7:$GC$7,L$10,$U101:$GC101,"&gt;a")+COUNTIFS($U$7:$GC$7,L$10,$U101:$GC101,"&gt;0")</f>
        <v>0</v>
      </c>
      <c r="M101" s="54">
        <f>COUNTIFS($U$7:$GC$7,M$10,$U101:$GC101,"&gt;a")+COUNTIFS($U$7:$GC$7,M$10,$U101:$GC101,"&gt;0")</f>
        <v>0</v>
      </c>
      <c r="N101" s="54">
        <f>COUNTIFS($U$8:$GC$8,"=K",U101:GC101,"&gt;a")+COUNTIFS($U$8:$GC$8,"=K",U101:GC101,"&gt;0")</f>
        <v>0</v>
      </c>
      <c r="O101" s="54">
        <f>COUNTIFS($U$8:$GC$8,"=C",U101:GC101,"&gt;a")+COUNTIFS($U$8:$GC$8,"=C",U101:GC101,"&gt;0")</f>
        <v>0</v>
      </c>
      <c r="P101" s="56"/>
      <c r="Q101" s="86"/>
      <c r="R101" s="57"/>
      <c r="S101" s="90"/>
      <c r="T101" s="88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3"/>
      <c r="AJ101" s="61"/>
      <c r="AK101" s="65"/>
      <c r="AL101" s="65"/>
      <c r="AM101" s="65"/>
      <c r="AN101" s="65"/>
      <c r="AO101" s="65"/>
      <c r="AP101" s="66"/>
      <c r="AQ101" s="66"/>
      <c r="AR101" s="66"/>
      <c r="AS101" s="67"/>
      <c r="AT101" s="68"/>
      <c r="AU101" s="69"/>
      <c r="AV101" s="69"/>
      <c r="AW101" s="69"/>
      <c r="AX101" s="70"/>
      <c r="AY101" s="68"/>
      <c r="AZ101" s="69"/>
      <c r="BA101" s="69"/>
      <c r="BB101" s="69"/>
      <c r="BC101" s="67"/>
      <c r="BD101" s="68"/>
      <c r="BE101" s="69"/>
      <c r="BF101" s="69"/>
      <c r="BG101" s="69"/>
      <c r="BH101" s="70"/>
      <c r="BI101" s="68"/>
      <c r="BJ101" s="69"/>
      <c r="BK101" s="69"/>
      <c r="BL101" s="69"/>
      <c r="BM101" s="70"/>
      <c r="BN101" s="65"/>
      <c r="BO101" s="65"/>
      <c r="BP101" s="65"/>
      <c r="BQ101" s="65"/>
      <c r="BR101" s="65"/>
      <c r="BS101" s="65"/>
      <c r="BT101" s="65"/>
      <c r="BU101" s="65"/>
      <c r="BV101" s="65"/>
      <c r="BW101" s="89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71"/>
      <c r="DQ101" s="71"/>
      <c r="DR101" s="71"/>
      <c r="DS101" s="71"/>
      <c r="DT101" s="71"/>
      <c r="DU101" s="71"/>
      <c r="DV101" s="71"/>
      <c r="DW101" s="71"/>
      <c r="DX101" s="65"/>
      <c r="DY101" s="65"/>
      <c r="DZ101" s="71"/>
      <c r="EA101" s="71"/>
      <c r="EB101" s="71"/>
      <c r="EC101" s="71"/>
      <c r="ED101" s="71"/>
      <c r="EE101" s="71"/>
      <c r="EF101" s="71"/>
      <c r="EG101" s="65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3" t="str">
        <f t="shared" si="38"/>
        <v/>
      </c>
      <c r="GE101" s="74" t="str">
        <f t="shared" si="39"/>
        <v>**</v>
      </c>
      <c r="GF101" s="74" t="str">
        <f t="shared" si="40"/>
        <v/>
      </c>
      <c r="GG101" s="74" t="str">
        <f t="shared" si="41"/>
        <v/>
      </c>
      <c r="GH101" s="75" t="str">
        <f t="shared" si="42"/>
        <v/>
      </c>
      <c r="GI101" s="74" t="str">
        <f t="shared" si="43"/>
        <v/>
      </c>
      <c r="GJ101" s="75" t="str">
        <f t="shared" si="44"/>
        <v/>
      </c>
      <c r="GK101" s="75" t="str">
        <f t="shared" si="45"/>
        <v/>
      </c>
      <c r="GL101" s="75" t="str">
        <f t="shared" si="46"/>
        <v/>
      </c>
      <c r="GM101" s="13">
        <f>ROW()</f>
        <v>101</v>
      </c>
      <c r="GN101" s="13" t="str">
        <f>IF(LEN(GL101)&gt;0,MAX(GN$11:GN100)+1,"")</f>
        <v/>
      </c>
      <c r="GO101" s="6" t="str">
        <f>IF(N101&gt;0,IF(O101=0,"K","Both"),IF(O101&gt;0,"C",""))</f>
        <v/>
      </c>
      <c r="GP101" s="75" t="str">
        <f>IF(ISTEXT(P101),A101,"")</f>
        <v/>
      </c>
      <c r="GQ101" s="76">
        <f>IF(ISNUMBER(GP101),IF(GP101&gt;8,MAX(GQ$10:GQ100)+1,0),0)</f>
        <v>0</v>
      </c>
      <c r="GR101" s="77" t="str">
        <f>IF(TRIM(P101)&gt;"a",COUNTIF([1]DrawDay1!AW$4:AW$3049,GE101)+COUNTIF([1]DrawDay1!AW$4:AW$3049,GF101)+COUNTIF([1]DrawDay2!AW$4:AW$2962,GE101)+COUNTIF([1]DrawDay2!AW$4:AW$2962,GF101)+COUNTIF([1]DrawDay3!AW$4:AW$2311,GE101)+COUNTIF([1]DrawDay3!AW$4:AW$2311,GF101)+COUNTIF([1]WarCanoe!AE$5:AE$1500,GD101),"")</f>
        <v/>
      </c>
      <c r="GS101" s="76">
        <f>IF(ISNUMBER(GR101),IF(GR101&gt;8,MAX(GS$10:GS100)+1,0),0)</f>
        <v>0</v>
      </c>
      <c r="GT101" s="78" t="str">
        <f t="shared" si="47"/>
        <v>**</v>
      </c>
      <c r="GU101" s="78"/>
      <c r="GV101" s="78" t="str">
        <f>IF(GK101="","",MATCH(GK101,GK$1:GK100,0))</f>
        <v/>
      </c>
      <c r="GW101" s="78" t="str">
        <f t="shared" si="48"/>
        <v/>
      </c>
      <c r="GX101" s="78" t="str">
        <f>IF(ISNUMBER(GW101),P101,"")</f>
        <v/>
      </c>
      <c r="GY101" s="74" t="str">
        <f>IF(ISNUMBER(GW101),INDEX(P$1:P$167,GW101),"")</f>
        <v/>
      </c>
      <c r="GZ101" s="79" t="str">
        <f>IF(ISNUMBER(GW101),MAX(GZ$11:GZ100)+1,"")</f>
        <v/>
      </c>
      <c r="HA101" s="80">
        <f>IF(ISTEXT(P101),IF(FIND(" ",P101&amp;HA$10)=(LEN(P101)+1),ROW(),0),0)</f>
        <v>0</v>
      </c>
      <c r="HB101" s="81">
        <f>IF(IF(LEN(TRIM(P101))=0,0,LEN(TRIM(P101))-LEN(SUBSTITUTE(P101," ",""))+1)&gt;2,ROW(),0)</f>
        <v>0</v>
      </c>
      <c r="HC101" s="81" t="str">
        <f>IF(LEN(R101)&gt;0,VLOOKUP(R101,HC$172:HD$179,2,FALSE),"")</f>
        <v/>
      </c>
      <c r="HD101" s="81" t="str">
        <f>IF(LEN(P101)&gt;0,IF(ISNA(HC101),ROW(),""),"")</f>
        <v/>
      </c>
      <c r="HE101" s="82" t="str">
        <f>IF(LEN(P101)&gt;0,IF(LEN(S101)&gt;0,VLOOKUP(P101,[1]PadTracInfo!G$2:H$999,2,FALSE),""),"")</f>
        <v/>
      </c>
      <c r="HF101" s="82"/>
      <c r="HG101" s="82" t="str">
        <f>IF(HF101="ok","ok",IF(LEN(S101)&gt;0,IF(S101=HE101,"ok","mismatch"),""))</f>
        <v/>
      </c>
      <c r="HH101" s="82" t="str">
        <f>IF(LEN(P101)&gt;0,IF(LEN(HG101)&gt;0,HG101,IF(LEN(S101)=0,VLOOKUP(P101,[1]PadTracInfo!G$2:H$999,2,FALSE),"")),"")</f>
        <v/>
      </c>
      <c r="HI101" s="83" t="str">
        <f>IF(LEN(P101)&gt;0,IF(ISNA(HH101),"Not Registered",IF(HH101="ok","ok",IF(HH101="mismatch","Registration number does not match",IF(ISNUMBER(HH101),"ok","Logic ERROR")))),"")</f>
        <v/>
      </c>
    </row>
    <row r="102" spans="1:217" ht="13.5" thickBot="1" x14ac:dyDescent="0.25">
      <c r="A102" s="54" t="str">
        <f>IF(ISTEXT(P102),COUNTIF([1]DrawDay1!AX$4:AX$3049,GE102)+COUNTIF([1]DrawDay1!AX$4:AX$3049,GF102)+COUNTIF([1]DrawDay2!AX$4:AX$2962,GE102)+COUNTIF([1]DrawDay2!AX$4:AX$2962,GF102)+COUNTIF([1]DrawDay3!AX$4:AX$2311,GE102)+COUNTIF([1]DrawDay3!AX$4:AX$2311,GF102)+COUNTIF([1]WarCanoe!AF$4:AF3442,GE102),"")</f>
        <v/>
      </c>
      <c r="B102" s="54" t="str">
        <f>IF(ISTEXT(P102),COUNTIF([1]DrawDay1!AV$4:AV$3049,GE102)+COUNTIF([1]DrawDay2!AV$4:AV$2962,GE102)+COUNTIF([1]DrawDay3!AV$4:AV$2311,GE102)+COUNTIF([1]WarCanoe!AG$4:AG3442,GE102),"")</f>
        <v/>
      </c>
      <c r="C102" s="55">
        <f t="shared" si="37"/>
        <v>0</v>
      </c>
      <c r="D102" s="54">
        <f>COUNTIFS($U$7:$GC$7,D$10,$U102:$GC102,"&gt;a")+COUNTIFS($U$7:$GC$7,D$10,$U102:$GC102,"&gt;0")</f>
        <v>0</v>
      </c>
      <c r="E102" s="54">
        <f>COUNTIFS($U$7:$GC$7,E$10,$U102:$GC102,"&gt;a")+COUNTIFS($U$7:$GC$7,E$10,$U102:$GC102,"&gt;0")</f>
        <v>0</v>
      </c>
      <c r="F102" s="54">
        <f>COUNTIFS($U$7:$GC$7,F$10,$U102:$GC102,"&gt;a")+COUNTIFS($U$7:$GC$7,F$10,$U102:$GC102,"&gt;0")</f>
        <v>0</v>
      </c>
      <c r="G102" s="54">
        <f>COUNTIFS($U$7:$GC$7,G$10,$U102:$GC102,"&gt;a")+COUNTIFS($U$7:$GC$7,G$10,$U102:$GC102,"&gt;0")</f>
        <v>0</v>
      </c>
      <c r="H102" s="54">
        <f>COUNTIFS($U$7:$GC$7,H$10,$U102:$GC102,"&gt;a")+COUNTIFS($U$7:$GC$7,H$10,$U102:$GC102,"&gt;0")</f>
        <v>0</v>
      </c>
      <c r="I102" s="54">
        <f>COUNTIFS($U$7:$GC$7,I$10,$U102:$GC102,"&gt;a")+COUNTIFS($U$7:$GC$7,I$10,$U102:$GC102,"&gt;0")</f>
        <v>0</v>
      </c>
      <c r="J102" s="54">
        <f>COUNTIFS($U$7:$GC$7,J$10,$U102:$GC102,"&gt;a")+COUNTIFS($U$7:$GC$7,J$10,$U102:$GC102,"&gt;0")</f>
        <v>0</v>
      </c>
      <c r="K102" s="54">
        <f>COUNTIFS($U$7:$GC$7,K$10,$U102:$GC102,"&gt;a")+COUNTIFS($U$7:$GC$7,K$10,$U102:$GC102,"&gt;0")</f>
        <v>0</v>
      </c>
      <c r="L102" s="54">
        <f>COUNTIFS($U$7:$GC$7,L$10,$U102:$GC102,"&gt;a")+COUNTIFS($U$7:$GC$7,L$10,$U102:$GC102,"&gt;0")</f>
        <v>0</v>
      </c>
      <c r="M102" s="54">
        <f>COUNTIFS($U$7:$GC$7,M$10,$U102:$GC102,"&gt;a")+COUNTIFS($U$7:$GC$7,M$10,$U102:$GC102,"&gt;0")</f>
        <v>0</v>
      </c>
      <c r="N102" s="54">
        <f>COUNTIFS($U$8:$GC$8,"=K",U102:GC102,"&gt;a")+COUNTIFS($U$8:$GC$8,"=K",U102:GC102,"&gt;0")</f>
        <v>0</v>
      </c>
      <c r="O102" s="54">
        <f>COUNTIFS($U$8:$GC$8,"=C",U102:GC102,"&gt;a")+COUNTIFS($U$8:$GC$8,"=C",U102:GC102,"&gt;0")</f>
        <v>0</v>
      </c>
      <c r="P102" s="56"/>
      <c r="Q102" s="86"/>
      <c r="R102" s="57"/>
      <c r="S102" s="90"/>
      <c r="T102" s="88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3"/>
      <c r="AJ102" s="63"/>
      <c r="AK102" s="65"/>
      <c r="AL102" s="65"/>
      <c r="AM102" s="65"/>
      <c r="AN102" s="65"/>
      <c r="AO102" s="65"/>
      <c r="AP102" s="66"/>
      <c r="AQ102" s="66"/>
      <c r="AR102" s="66"/>
      <c r="AS102" s="67"/>
      <c r="AT102" s="68"/>
      <c r="AU102" s="69"/>
      <c r="AV102" s="69"/>
      <c r="AW102" s="69"/>
      <c r="AX102" s="70"/>
      <c r="AY102" s="68"/>
      <c r="AZ102" s="69"/>
      <c r="BA102" s="69"/>
      <c r="BB102" s="69"/>
      <c r="BC102" s="67"/>
      <c r="BD102" s="68"/>
      <c r="BE102" s="69"/>
      <c r="BF102" s="69"/>
      <c r="BG102" s="69"/>
      <c r="BH102" s="70"/>
      <c r="BI102" s="68"/>
      <c r="BJ102" s="69"/>
      <c r="BK102" s="69"/>
      <c r="BL102" s="69"/>
      <c r="BM102" s="70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89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71"/>
      <c r="DQ102" s="71"/>
      <c r="DR102" s="71"/>
      <c r="DS102" s="71"/>
      <c r="DT102" s="71"/>
      <c r="DU102" s="71"/>
      <c r="DV102" s="71"/>
      <c r="DW102" s="71"/>
      <c r="DX102" s="65"/>
      <c r="DY102" s="65"/>
      <c r="DZ102" s="71"/>
      <c r="EA102" s="71"/>
      <c r="EB102" s="71"/>
      <c r="EC102" s="71"/>
      <c r="ED102" s="71"/>
      <c r="EE102" s="71"/>
      <c r="EF102" s="71"/>
      <c r="EG102" s="65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3" t="str">
        <f t="shared" si="38"/>
        <v/>
      </c>
      <c r="GE102" s="74" t="str">
        <f t="shared" si="39"/>
        <v>**</v>
      </c>
      <c r="GF102" s="74" t="str">
        <f t="shared" si="40"/>
        <v/>
      </c>
      <c r="GG102" s="74" t="str">
        <f t="shared" si="41"/>
        <v/>
      </c>
      <c r="GH102" s="75" t="str">
        <f t="shared" si="42"/>
        <v/>
      </c>
      <c r="GI102" s="74" t="str">
        <f t="shared" si="43"/>
        <v/>
      </c>
      <c r="GJ102" s="75" t="str">
        <f t="shared" si="44"/>
        <v/>
      </c>
      <c r="GK102" s="75" t="str">
        <f t="shared" si="45"/>
        <v/>
      </c>
      <c r="GL102" s="75" t="str">
        <f t="shared" si="46"/>
        <v/>
      </c>
      <c r="GM102" s="13">
        <f>ROW()</f>
        <v>102</v>
      </c>
      <c r="GN102" s="13" t="str">
        <f>IF(LEN(GL102)&gt;0,MAX(GN$11:GN101)+1,"")</f>
        <v/>
      </c>
      <c r="GO102" s="6" t="str">
        <f>IF(N102&gt;0,IF(O102=0,"K","Both"),IF(O102&gt;0,"C",""))</f>
        <v/>
      </c>
      <c r="GP102" s="75" t="str">
        <f>IF(ISTEXT(P102),A102,"")</f>
        <v/>
      </c>
      <c r="GQ102" s="76">
        <f>IF(ISNUMBER(GP102),IF(GP102&gt;8,MAX(GQ$10:GQ101)+1,0),0)</f>
        <v>0</v>
      </c>
      <c r="GR102" s="77" t="str">
        <f>IF(TRIM(P102)&gt;"a",COUNTIF([1]DrawDay1!AW$4:AW$3049,GE102)+COUNTIF([1]DrawDay1!AW$4:AW$3049,GF102)+COUNTIF([1]DrawDay2!AW$4:AW$2962,GE102)+COUNTIF([1]DrawDay2!AW$4:AW$2962,GF102)+COUNTIF([1]DrawDay3!AW$4:AW$2311,GE102)+COUNTIF([1]DrawDay3!AW$4:AW$2311,GF102)+COUNTIF([1]WarCanoe!AE$5:AE$1500,GD102),"")</f>
        <v/>
      </c>
      <c r="GS102" s="76">
        <f>IF(ISNUMBER(GR102),IF(GR102&gt;8,MAX(GS$10:GS101)+1,0),0)</f>
        <v>0</v>
      </c>
      <c r="GT102" s="78" t="str">
        <f t="shared" si="47"/>
        <v>**</v>
      </c>
      <c r="GU102" s="78"/>
      <c r="GV102" s="78" t="str">
        <f>IF(GK102="","",MATCH(GK102,GK$1:GK101,0))</f>
        <v/>
      </c>
      <c r="GW102" s="78" t="str">
        <f t="shared" si="48"/>
        <v/>
      </c>
      <c r="GX102" s="78" t="str">
        <f>IF(ISNUMBER(GW102),P102,"")</f>
        <v/>
      </c>
      <c r="GY102" s="74" t="str">
        <f>IF(ISNUMBER(GW102),INDEX(P$1:P$167,GW102),"")</f>
        <v/>
      </c>
      <c r="GZ102" s="79" t="str">
        <f>IF(ISNUMBER(GW102),MAX(GZ$11:GZ101)+1,"")</f>
        <v/>
      </c>
      <c r="HA102" s="80">
        <f>IF(ISTEXT(P102),IF(FIND(" ",P102&amp;HA$10)=(LEN(P102)+1),ROW(),0),0)</f>
        <v>0</v>
      </c>
      <c r="HB102" s="81">
        <f>IF(IF(LEN(TRIM(P102))=0,0,LEN(TRIM(P102))-LEN(SUBSTITUTE(P102," ",""))+1)&gt;2,ROW(),0)</f>
        <v>0</v>
      </c>
      <c r="HC102" s="81" t="str">
        <f>IF(LEN(R102)&gt;0,VLOOKUP(R102,HC$172:HD$179,2,FALSE),"")</f>
        <v/>
      </c>
      <c r="HD102" s="81" t="str">
        <f>IF(LEN(P102)&gt;0,IF(ISNA(HC102),ROW(),""),"")</f>
        <v/>
      </c>
      <c r="HE102" s="82" t="str">
        <f>IF(LEN(P102)&gt;0,IF(LEN(S102)&gt;0,VLOOKUP(P102,[1]PadTracInfo!G$2:H$999,2,FALSE),""),"")</f>
        <v/>
      </c>
      <c r="HF102" s="82"/>
      <c r="HG102" s="82" t="str">
        <f>IF(HF102="ok","ok",IF(LEN(S102)&gt;0,IF(S102=HE102,"ok","mismatch"),""))</f>
        <v/>
      </c>
      <c r="HH102" s="82" t="str">
        <f>IF(LEN(P102)&gt;0,IF(LEN(HG102)&gt;0,HG102,IF(LEN(S102)=0,VLOOKUP(P102,[1]PadTracInfo!G$2:H$999,2,FALSE),"")),"")</f>
        <v/>
      </c>
      <c r="HI102" s="83" t="str">
        <f>IF(LEN(P102)&gt;0,IF(ISNA(HH102),"Not Registered",IF(HH102="ok","ok",IF(HH102="mismatch","Registration number does not match",IF(ISNUMBER(HH102),"ok","Logic ERROR")))),"")</f>
        <v/>
      </c>
    </row>
    <row r="103" spans="1:217" ht="13.5" thickBot="1" x14ac:dyDescent="0.25">
      <c r="A103" s="54" t="str">
        <f>IF(ISTEXT(P103),COUNTIF([1]DrawDay1!AX$4:AX$3049,GE103)+COUNTIF([1]DrawDay1!AX$4:AX$3049,GF103)+COUNTIF([1]DrawDay2!AX$4:AX$2962,GE103)+COUNTIF([1]DrawDay2!AX$4:AX$2962,GF103)+COUNTIF([1]DrawDay3!AX$4:AX$2311,GE103)+COUNTIF([1]DrawDay3!AX$4:AX$2311,GF103)+COUNTIF([1]WarCanoe!AF$4:AF3443,GE103),"")</f>
        <v/>
      </c>
      <c r="B103" s="54" t="str">
        <f>IF(ISTEXT(P103),COUNTIF([1]DrawDay1!AV$4:AV$3049,GE103)+COUNTIF([1]DrawDay2!AV$4:AV$2962,GE103)+COUNTIF([1]DrawDay3!AV$4:AV$2311,GE103)+COUNTIF([1]WarCanoe!AG$4:AG3443,GE103),"")</f>
        <v/>
      </c>
      <c r="C103" s="55">
        <f t="shared" si="37"/>
        <v>0</v>
      </c>
      <c r="D103" s="54">
        <f>COUNTIFS($U$7:$GC$7,D$10,$U103:$GC103,"&gt;a")+COUNTIFS($U$7:$GC$7,D$10,$U103:$GC103,"&gt;0")</f>
        <v>0</v>
      </c>
      <c r="E103" s="54">
        <f>COUNTIFS($U$7:$GC$7,E$10,$U103:$GC103,"&gt;a")+COUNTIFS($U$7:$GC$7,E$10,$U103:$GC103,"&gt;0")</f>
        <v>0</v>
      </c>
      <c r="F103" s="54">
        <f>COUNTIFS($U$7:$GC$7,F$10,$U103:$GC103,"&gt;a")+COUNTIFS($U$7:$GC$7,F$10,$U103:$GC103,"&gt;0")</f>
        <v>0</v>
      </c>
      <c r="G103" s="54">
        <f>COUNTIFS($U$7:$GC$7,G$10,$U103:$GC103,"&gt;a")+COUNTIFS($U$7:$GC$7,G$10,$U103:$GC103,"&gt;0")</f>
        <v>0</v>
      </c>
      <c r="H103" s="54">
        <f>COUNTIFS($U$7:$GC$7,H$10,$U103:$GC103,"&gt;a")+COUNTIFS($U$7:$GC$7,H$10,$U103:$GC103,"&gt;0")</f>
        <v>0</v>
      </c>
      <c r="I103" s="54">
        <f>COUNTIFS($U$7:$GC$7,I$10,$U103:$GC103,"&gt;a")+COUNTIFS($U$7:$GC$7,I$10,$U103:$GC103,"&gt;0")</f>
        <v>0</v>
      </c>
      <c r="J103" s="54">
        <f>COUNTIFS($U$7:$GC$7,J$10,$U103:$GC103,"&gt;a")+COUNTIFS($U$7:$GC$7,J$10,$U103:$GC103,"&gt;0")</f>
        <v>0</v>
      </c>
      <c r="K103" s="54">
        <f>COUNTIFS($U$7:$GC$7,K$10,$U103:$GC103,"&gt;a")+COUNTIFS($U$7:$GC$7,K$10,$U103:$GC103,"&gt;0")</f>
        <v>0</v>
      </c>
      <c r="L103" s="54">
        <f>COUNTIFS($U$7:$GC$7,L$10,$U103:$GC103,"&gt;a")+COUNTIFS($U$7:$GC$7,L$10,$U103:$GC103,"&gt;0")</f>
        <v>0</v>
      </c>
      <c r="M103" s="54">
        <f>COUNTIFS($U$7:$GC$7,M$10,$U103:$GC103,"&gt;a")+COUNTIFS($U$7:$GC$7,M$10,$U103:$GC103,"&gt;0")</f>
        <v>0</v>
      </c>
      <c r="N103" s="54">
        <f>COUNTIFS($U$8:$GC$8,"=K",U103:GC103,"&gt;a")+COUNTIFS($U$8:$GC$8,"=K",U103:GC103,"&gt;0")</f>
        <v>0</v>
      </c>
      <c r="O103" s="54">
        <f>COUNTIFS($U$8:$GC$8,"=C",U103:GC103,"&gt;a")+COUNTIFS($U$8:$GC$8,"=C",U103:GC103,"&gt;0")</f>
        <v>0</v>
      </c>
      <c r="P103" s="56"/>
      <c r="Q103" s="86"/>
      <c r="R103" s="57"/>
      <c r="S103" s="90"/>
      <c r="T103" s="88"/>
      <c r="U103" s="61"/>
      <c r="V103" s="61"/>
      <c r="W103" s="61"/>
      <c r="X103" s="61"/>
      <c r="Y103" s="63"/>
      <c r="Z103" s="63"/>
      <c r="AA103" s="61"/>
      <c r="AB103" s="61"/>
      <c r="AC103" s="61"/>
      <c r="AD103" s="61"/>
      <c r="AE103" s="61"/>
      <c r="AF103" s="61"/>
      <c r="AG103" s="61"/>
      <c r="AH103" s="61"/>
      <c r="AI103" s="63"/>
      <c r="AJ103" s="63"/>
      <c r="AK103" s="65"/>
      <c r="AL103" s="65"/>
      <c r="AM103" s="65"/>
      <c r="AN103" s="65"/>
      <c r="AO103" s="65"/>
      <c r="AP103" s="66"/>
      <c r="AQ103" s="66"/>
      <c r="AR103" s="66"/>
      <c r="AS103" s="67"/>
      <c r="AT103" s="68"/>
      <c r="AU103" s="69"/>
      <c r="AV103" s="69"/>
      <c r="AW103" s="69"/>
      <c r="AX103" s="70"/>
      <c r="AY103" s="68"/>
      <c r="AZ103" s="69"/>
      <c r="BA103" s="69"/>
      <c r="BB103" s="69"/>
      <c r="BC103" s="67"/>
      <c r="BD103" s="68"/>
      <c r="BE103" s="69"/>
      <c r="BF103" s="69"/>
      <c r="BG103" s="69"/>
      <c r="BH103" s="70"/>
      <c r="BI103" s="68"/>
      <c r="BJ103" s="69"/>
      <c r="BK103" s="69"/>
      <c r="BL103" s="69"/>
      <c r="BM103" s="70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65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3" t="str">
        <f t="shared" si="38"/>
        <v/>
      </c>
      <c r="GE103" s="74" t="str">
        <f t="shared" si="39"/>
        <v>**</v>
      </c>
      <c r="GF103" s="74" t="str">
        <f t="shared" si="40"/>
        <v/>
      </c>
      <c r="GG103" s="74" t="str">
        <f t="shared" si="41"/>
        <v/>
      </c>
      <c r="GH103" s="75" t="str">
        <f t="shared" si="42"/>
        <v/>
      </c>
      <c r="GI103" s="74" t="str">
        <f t="shared" si="43"/>
        <v/>
      </c>
      <c r="GJ103" s="75" t="str">
        <f t="shared" si="44"/>
        <v/>
      </c>
      <c r="GK103" s="75" t="str">
        <f t="shared" si="45"/>
        <v/>
      </c>
      <c r="GL103" s="75" t="str">
        <f t="shared" si="46"/>
        <v/>
      </c>
      <c r="GM103" s="13">
        <f>ROW()</f>
        <v>103</v>
      </c>
      <c r="GN103" s="13" t="str">
        <f>IF(LEN(GL103)&gt;0,MAX(GN$11:GN102)+1,"")</f>
        <v/>
      </c>
      <c r="GO103" s="6" t="str">
        <f>IF(N103&gt;0,IF(O103=0,"K","Both"),IF(O103&gt;0,"C",""))</f>
        <v/>
      </c>
      <c r="GP103" s="75" t="str">
        <f>IF(ISTEXT(P103),A103,"")</f>
        <v/>
      </c>
      <c r="GQ103" s="76">
        <f>IF(ISNUMBER(GP103),IF(GP103&gt;8,MAX(GQ$10:GQ102)+1,0),0)</f>
        <v>0</v>
      </c>
      <c r="GR103" s="77" t="str">
        <f>IF(TRIM(P103)&gt;"a",COUNTIF([1]DrawDay1!AW$4:AW$3049,GE103)+COUNTIF([1]DrawDay1!AW$4:AW$3049,GF103)+COUNTIF([1]DrawDay2!AW$4:AW$2962,GE103)+COUNTIF([1]DrawDay2!AW$4:AW$2962,GF103)+COUNTIF([1]DrawDay3!AW$4:AW$2311,GE103)+COUNTIF([1]DrawDay3!AW$4:AW$2311,GF103)+COUNTIF([1]WarCanoe!AE$5:AE$1500,GD103),"")</f>
        <v/>
      </c>
      <c r="GS103" s="76">
        <f>IF(ISNUMBER(GR103),IF(GR103&gt;8,MAX(GS$10:GS102)+1,0),0)</f>
        <v>0</v>
      </c>
      <c r="GT103" s="78" t="str">
        <f t="shared" si="47"/>
        <v>**</v>
      </c>
      <c r="GU103" s="78"/>
      <c r="GV103" s="78" t="str">
        <f>IF(GK103="","",MATCH(GK103,GK$1:GK102,0))</f>
        <v/>
      </c>
      <c r="GW103" s="78" t="str">
        <f t="shared" si="48"/>
        <v/>
      </c>
      <c r="GX103" s="78" t="str">
        <f>IF(ISNUMBER(GW103),P103,"")</f>
        <v/>
      </c>
      <c r="GY103" s="74" t="str">
        <f>IF(ISNUMBER(GW103),INDEX(P$1:P$167,GW103),"")</f>
        <v/>
      </c>
      <c r="GZ103" s="79" t="str">
        <f>IF(ISNUMBER(GW103),MAX(GZ$11:GZ102)+1,"")</f>
        <v/>
      </c>
      <c r="HA103" s="80">
        <f>IF(ISTEXT(P103),IF(FIND(" ",P103&amp;HA$10)=(LEN(P103)+1),ROW(),0),0)</f>
        <v>0</v>
      </c>
      <c r="HB103" s="81">
        <f>IF(IF(LEN(TRIM(P103))=0,0,LEN(TRIM(P103))-LEN(SUBSTITUTE(P103," ",""))+1)&gt;2,ROW(),0)</f>
        <v>0</v>
      </c>
      <c r="HC103" s="81" t="str">
        <f>IF(LEN(R103)&gt;0,VLOOKUP(R103,HC$172:HD$179,2,FALSE),"")</f>
        <v/>
      </c>
      <c r="HD103" s="81" t="str">
        <f>IF(LEN(P103)&gt;0,IF(ISNA(HC103),ROW(),""),"")</f>
        <v/>
      </c>
      <c r="HE103" s="82" t="str">
        <f>IF(LEN(P103)&gt;0,IF(LEN(S103)&gt;0,VLOOKUP(P103,[1]PadTracInfo!G$2:H$999,2,FALSE),""),"")</f>
        <v/>
      </c>
      <c r="HF103" s="82"/>
      <c r="HG103" s="82" t="str">
        <f>IF(HF103="ok","ok",IF(LEN(S103)&gt;0,IF(S103=HE103,"ok","mismatch"),""))</f>
        <v/>
      </c>
      <c r="HH103" s="82" t="str">
        <f>IF(LEN(P103)&gt;0,IF(LEN(HG103)&gt;0,HG103,IF(LEN(S103)=0,VLOOKUP(P103,[1]PadTracInfo!G$2:H$999,2,FALSE),"")),"")</f>
        <v/>
      </c>
      <c r="HI103" s="83" t="str">
        <f>IF(LEN(P103)&gt;0,IF(ISNA(HH103),"Not Registered",IF(HH103="ok","ok",IF(HH103="mismatch","Registration number does not match",IF(ISNUMBER(HH103),"ok","Logic ERROR")))),"")</f>
        <v/>
      </c>
    </row>
    <row r="104" spans="1:217" ht="13.5" thickBot="1" x14ac:dyDescent="0.25">
      <c r="A104" s="54" t="str">
        <f>IF(ISTEXT(P104),COUNTIF([1]DrawDay1!AX$4:AX$3049,GE104)+COUNTIF([1]DrawDay1!AX$4:AX$3049,GF104)+COUNTIF([1]DrawDay2!AX$4:AX$2962,GE104)+COUNTIF([1]DrawDay2!AX$4:AX$2962,GF104)+COUNTIF([1]DrawDay3!AX$4:AX$2311,GE104)+COUNTIF([1]DrawDay3!AX$4:AX$2311,GF104)+COUNTIF([1]WarCanoe!AF$4:AF3444,GE104),"")</f>
        <v/>
      </c>
      <c r="B104" s="54" t="str">
        <f>IF(ISTEXT(P104),COUNTIF([1]DrawDay1!AV$4:AV$3049,GE104)+COUNTIF([1]DrawDay2!AV$4:AV$2962,GE104)+COUNTIF([1]DrawDay3!AV$4:AV$2311,GE104)+COUNTIF([1]WarCanoe!AG$4:AG3444,GE104),"")</f>
        <v/>
      </c>
      <c r="C104" s="55">
        <f t="shared" si="37"/>
        <v>0</v>
      </c>
      <c r="D104" s="54">
        <f>COUNTIFS($U$7:$GC$7,D$10,$U104:$GC104,"&gt;a")+COUNTIFS($U$7:$GC$7,D$10,$U104:$GC104,"&gt;0")</f>
        <v>0</v>
      </c>
      <c r="E104" s="54">
        <f>COUNTIFS($U$7:$GC$7,E$10,$U104:$GC104,"&gt;a")+COUNTIFS($U$7:$GC$7,E$10,$U104:$GC104,"&gt;0")</f>
        <v>0</v>
      </c>
      <c r="F104" s="54">
        <f>COUNTIFS($U$7:$GC$7,F$10,$U104:$GC104,"&gt;a")+COUNTIFS($U$7:$GC$7,F$10,$U104:$GC104,"&gt;0")</f>
        <v>0</v>
      </c>
      <c r="G104" s="54">
        <f>COUNTIFS($U$7:$GC$7,G$10,$U104:$GC104,"&gt;a")+COUNTIFS($U$7:$GC$7,G$10,$U104:$GC104,"&gt;0")</f>
        <v>0</v>
      </c>
      <c r="H104" s="54">
        <f>COUNTIFS($U$7:$GC$7,H$10,$U104:$GC104,"&gt;a")+COUNTIFS($U$7:$GC$7,H$10,$U104:$GC104,"&gt;0")</f>
        <v>0</v>
      </c>
      <c r="I104" s="54">
        <f>COUNTIFS($U$7:$GC$7,I$10,$U104:$GC104,"&gt;a")+COUNTIFS($U$7:$GC$7,I$10,$U104:$GC104,"&gt;0")</f>
        <v>0</v>
      </c>
      <c r="J104" s="54">
        <f>COUNTIFS($U$7:$GC$7,J$10,$U104:$GC104,"&gt;a")+COUNTIFS($U$7:$GC$7,J$10,$U104:$GC104,"&gt;0")</f>
        <v>0</v>
      </c>
      <c r="K104" s="54">
        <f>COUNTIFS($U$7:$GC$7,K$10,$U104:$GC104,"&gt;a")+COUNTIFS($U$7:$GC$7,K$10,$U104:$GC104,"&gt;0")</f>
        <v>0</v>
      </c>
      <c r="L104" s="54">
        <f>COUNTIFS($U$7:$GC$7,L$10,$U104:$GC104,"&gt;a")+COUNTIFS($U$7:$GC$7,L$10,$U104:$GC104,"&gt;0")</f>
        <v>0</v>
      </c>
      <c r="M104" s="54">
        <f>COUNTIFS($U$7:$GC$7,M$10,$U104:$GC104,"&gt;a")+COUNTIFS($U$7:$GC$7,M$10,$U104:$GC104,"&gt;0")</f>
        <v>0</v>
      </c>
      <c r="N104" s="54">
        <f>COUNTIFS($U$8:$GC$8,"=K",U104:GC104,"&gt;a")+COUNTIFS($U$8:$GC$8,"=K",U104:GC104,"&gt;0")</f>
        <v>0</v>
      </c>
      <c r="O104" s="54">
        <f>COUNTIFS($U$8:$GC$8,"=C",U104:GC104,"&gt;a")+COUNTIFS($U$8:$GC$8,"=C",U104:GC104,"&gt;0")</f>
        <v>0</v>
      </c>
      <c r="P104" s="56"/>
      <c r="Q104" s="86"/>
      <c r="R104" s="57"/>
      <c r="S104" s="90"/>
      <c r="T104" s="88"/>
      <c r="U104" s="61"/>
      <c r="V104" s="61"/>
      <c r="W104" s="61"/>
      <c r="X104" s="61"/>
      <c r="Y104" s="63"/>
      <c r="Z104" s="63"/>
      <c r="AA104" s="61"/>
      <c r="AB104" s="61"/>
      <c r="AC104" s="61"/>
      <c r="AD104" s="61"/>
      <c r="AE104" s="61"/>
      <c r="AF104" s="61"/>
      <c r="AG104" s="61"/>
      <c r="AH104" s="61"/>
      <c r="AI104" s="63"/>
      <c r="AJ104" s="61"/>
      <c r="AK104" s="65"/>
      <c r="AL104" s="65"/>
      <c r="AM104" s="65"/>
      <c r="AN104" s="65"/>
      <c r="AO104" s="65"/>
      <c r="AP104" s="66"/>
      <c r="AQ104" s="66"/>
      <c r="AR104" s="66"/>
      <c r="AS104" s="67"/>
      <c r="AT104" s="68"/>
      <c r="AU104" s="69"/>
      <c r="AV104" s="69"/>
      <c r="AW104" s="69"/>
      <c r="AX104" s="70"/>
      <c r="AY104" s="68"/>
      <c r="AZ104" s="69"/>
      <c r="BA104" s="69"/>
      <c r="BB104" s="69"/>
      <c r="BC104" s="67"/>
      <c r="BD104" s="68"/>
      <c r="BE104" s="69"/>
      <c r="BF104" s="69"/>
      <c r="BG104" s="69"/>
      <c r="BH104" s="70"/>
      <c r="BI104" s="68"/>
      <c r="BJ104" s="69"/>
      <c r="BK104" s="69"/>
      <c r="BL104" s="69"/>
      <c r="BM104" s="70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71"/>
      <c r="DQ104" s="71"/>
      <c r="DR104" s="71"/>
      <c r="DS104" s="71"/>
      <c r="DT104" s="71"/>
      <c r="DU104" s="71"/>
      <c r="DV104" s="71"/>
      <c r="DW104" s="71"/>
      <c r="DX104" s="65"/>
      <c r="DY104" s="65"/>
      <c r="DZ104" s="71"/>
      <c r="EA104" s="71"/>
      <c r="EB104" s="71"/>
      <c r="EC104" s="71"/>
      <c r="ED104" s="71"/>
      <c r="EE104" s="71"/>
      <c r="EF104" s="71"/>
      <c r="EG104" s="65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3" t="str">
        <f t="shared" si="38"/>
        <v/>
      </c>
      <c r="GE104" s="74" t="str">
        <f t="shared" si="39"/>
        <v>**</v>
      </c>
      <c r="GF104" s="74" t="str">
        <f t="shared" si="40"/>
        <v/>
      </c>
      <c r="GG104" s="74" t="str">
        <f t="shared" si="41"/>
        <v/>
      </c>
      <c r="GH104" s="75" t="str">
        <f t="shared" si="42"/>
        <v/>
      </c>
      <c r="GI104" s="74" t="str">
        <f t="shared" si="43"/>
        <v/>
      </c>
      <c r="GJ104" s="75" t="str">
        <f t="shared" si="44"/>
        <v/>
      </c>
      <c r="GK104" s="75" t="str">
        <f t="shared" si="45"/>
        <v/>
      </c>
      <c r="GL104" s="75" t="str">
        <f t="shared" si="46"/>
        <v/>
      </c>
      <c r="GM104" s="13">
        <f>ROW()</f>
        <v>104</v>
      </c>
      <c r="GN104" s="13" t="str">
        <f>IF(LEN(GL104)&gt;0,MAX(GN$11:GN103)+1,"")</f>
        <v/>
      </c>
      <c r="GO104" s="6" t="str">
        <f>IF(N104&gt;0,IF(O104=0,"K","Both"),IF(O104&gt;0,"C",""))</f>
        <v/>
      </c>
      <c r="GP104" s="75" t="str">
        <f>IF(ISTEXT(P104),A104,"")</f>
        <v/>
      </c>
      <c r="GQ104" s="76">
        <f>IF(ISNUMBER(GP104),IF(GP104&gt;8,MAX(GQ$10:GQ103)+1,0),0)</f>
        <v>0</v>
      </c>
      <c r="GR104" s="77" t="str">
        <f>IF(TRIM(P104)&gt;"a",COUNTIF([1]DrawDay1!AW$4:AW$3049,GE104)+COUNTIF([1]DrawDay1!AW$4:AW$3049,GF104)+COUNTIF([1]DrawDay2!AW$4:AW$2962,GE104)+COUNTIF([1]DrawDay2!AW$4:AW$2962,GF104)+COUNTIF([1]DrawDay3!AW$4:AW$2311,GE104)+COUNTIF([1]DrawDay3!AW$4:AW$2311,GF104)+COUNTIF([1]WarCanoe!AE$5:AE$1500,GD104),"")</f>
        <v/>
      </c>
      <c r="GS104" s="76">
        <f>IF(ISNUMBER(GR104),IF(GR104&gt;8,MAX(GS$10:GS103)+1,0),0)</f>
        <v>0</v>
      </c>
      <c r="GT104" s="78" t="str">
        <f t="shared" si="47"/>
        <v>**</v>
      </c>
      <c r="GU104" s="78"/>
      <c r="GV104" s="78" t="str">
        <f>IF(GK104="","",MATCH(GK104,GK$1:GK103,0))</f>
        <v/>
      </c>
      <c r="GW104" s="78" t="str">
        <f t="shared" si="48"/>
        <v/>
      </c>
      <c r="GX104" s="78" t="str">
        <f>IF(ISNUMBER(GW104),P104,"")</f>
        <v/>
      </c>
      <c r="GY104" s="74" t="str">
        <f>IF(ISNUMBER(GW104),INDEX(P$1:P$167,GW104),"")</f>
        <v/>
      </c>
      <c r="GZ104" s="79" t="str">
        <f>IF(ISNUMBER(GW104),MAX(GZ$11:GZ103)+1,"")</f>
        <v/>
      </c>
      <c r="HA104" s="80">
        <f>IF(ISTEXT(P104),IF(FIND(" ",P104&amp;HA$10)=(LEN(P104)+1),ROW(),0),0)</f>
        <v>0</v>
      </c>
      <c r="HB104" s="81">
        <f>IF(IF(LEN(TRIM(P104))=0,0,LEN(TRIM(P104))-LEN(SUBSTITUTE(P104," ",""))+1)&gt;2,ROW(),0)</f>
        <v>0</v>
      </c>
      <c r="HC104" s="81" t="str">
        <f>IF(LEN(R104)&gt;0,VLOOKUP(R104,HC$172:HD$179,2,FALSE),"")</f>
        <v/>
      </c>
      <c r="HD104" s="81" t="str">
        <f>IF(LEN(P104)&gt;0,IF(ISNA(HC104),ROW(),""),"")</f>
        <v/>
      </c>
      <c r="HE104" s="82" t="str">
        <f>IF(LEN(P104)&gt;0,IF(LEN(S104)&gt;0,VLOOKUP(P104,[1]PadTracInfo!G$2:H$999,2,FALSE),""),"")</f>
        <v/>
      </c>
      <c r="HF104" s="82"/>
      <c r="HG104" s="82" t="str">
        <f>IF(HF104="ok","ok",IF(LEN(S104)&gt;0,IF(S104=HE104,"ok","mismatch"),""))</f>
        <v/>
      </c>
      <c r="HH104" s="82" t="str">
        <f>IF(LEN(P104)&gt;0,IF(LEN(HG104)&gt;0,HG104,IF(LEN(S104)=0,VLOOKUP(P104,[1]PadTracInfo!G$2:H$999,2,FALSE),"")),"")</f>
        <v/>
      </c>
      <c r="HI104" s="83" t="str">
        <f>IF(LEN(P104)&gt;0,IF(ISNA(HH104),"Not Registered",IF(HH104="ok","ok",IF(HH104="mismatch","Registration number does not match",IF(ISNUMBER(HH104),"ok","Logic ERROR")))),"")</f>
        <v/>
      </c>
    </row>
    <row r="105" spans="1:217" ht="13.5" thickBot="1" x14ac:dyDescent="0.25">
      <c r="A105" s="54" t="str">
        <f>IF(ISTEXT(P105),COUNTIF([1]DrawDay1!AX$4:AX$3049,GE105)+COUNTIF([1]DrawDay1!AX$4:AX$3049,GF105)+COUNTIF([1]DrawDay2!AX$4:AX$2962,GE105)+COUNTIF([1]DrawDay2!AX$4:AX$2962,GF105)+COUNTIF([1]DrawDay3!AX$4:AX$2311,GE105)+COUNTIF([1]DrawDay3!AX$4:AX$2311,GF105)+COUNTIF([1]WarCanoe!AF$4:AF3445,GE105),"")</f>
        <v/>
      </c>
      <c r="B105" s="54" t="str">
        <f>IF(ISTEXT(P105),COUNTIF([1]DrawDay1!AV$4:AV$3049,GE105)+COUNTIF([1]DrawDay2!AV$4:AV$2962,GE105)+COUNTIF([1]DrawDay3!AV$4:AV$2311,GE105)+COUNTIF([1]WarCanoe!AG$4:AG3445,GE105),"")</f>
        <v/>
      </c>
      <c r="C105" s="55">
        <f t="shared" si="37"/>
        <v>0</v>
      </c>
      <c r="D105" s="54">
        <f>COUNTIFS($U$7:$GC$7,D$10,$U105:$GC105,"&gt;a")+COUNTIFS($U$7:$GC$7,D$10,$U105:$GC105,"&gt;0")</f>
        <v>0</v>
      </c>
      <c r="E105" s="54">
        <f>COUNTIFS($U$7:$GC$7,E$10,$U105:$GC105,"&gt;a")+COUNTIFS($U$7:$GC$7,E$10,$U105:$GC105,"&gt;0")</f>
        <v>0</v>
      </c>
      <c r="F105" s="54">
        <f>COUNTIFS($U$7:$GC$7,F$10,$U105:$GC105,"&gt;a")+COUNTIFS($U$7:$GC$7,F$10,$U105:$GC105,"&gt;0")</f>
        <v>0</v>
      </c>
      <c r="G105" s="54">
        <f>COUNTIFS($U$7:$GC$7,G$10,$U105:$GC105,"&gt;a")+COUNTIFS($U$7:$GC$7,G$10,$U105:$GC105,"&gt;0")</f>
        <v>0</v>
      </c>
      <c r="H105" s="54">
        <f>COUNTIFS($U$7:$GC$7,H$10,$U105:$GC105,"&gt;a")+COUNTIFS($U$7:$GC$7,H$10,$U105:$GC105,"&gt;0")</f>
        <v>0</v>
      </c>
      <c r="I105" s="54">
        <f>COUNTIFS($U$7:$GC$7,I$10,$U105:$GC105,"&gt;a")+COUNTIFS($U$7:$GC$7,I$10,$U105:$GC105,"&gt;0")</f>
        <v>0</v>
      </c>
      <c r="J105" s="54">
        <f>COUNTIFS($U$7:$GC$7,J$10,$U105:$GC105,"&gt;a")+COUNTIFS($U$7:$GC$7,J$10,$U105:$GC105,"&gt;0")</f>
        <v>0</v>
      </c>
      <c r="K105" s="54">
        <f>COUNTIFS($U$7:$GC$7,K$10,$U105:$GC105,"&gt;a")+COUNTIFS($U$7:$GC$7,K$10,$U105:$GC105,"&gt;0")</f>
        <v>0</v>
      </c>
      <c r="L105" s="54">
        <f>COUNTIFS($U$7:$GC$7,L$10,$U105:$GC105,"&gt;a")+COUNTIFS($U$7:$GC$7,L$10,$U105:$GC105,"&gt;0")</f>
        <v>0</v>
      </c>
      <c r="M105" s="54">
        <f>COUNTIFS($U$7:$GC$7,M$10,$U105:$GC105,"&gt;a")+COUNTIFS($U$7:$GC$7,M$10,$U105:$GC105,"&gt;0")</f>
        <v>0</v>
      </c>
      <c r="N105" s="54">
        <f>COUNTIFS($U$8:$GC$8,"=K",U105:GC105,"&gt;a")+COUNTIFS($U$8:$GC$8,"=K",U105:GC105,"&gt;0")</f>
        <v>0</v>
      </c>
      <c r="O105" s="54">
        <f>COUNTIFS($U$8:$GC$8,"=C",U105:GC105,"&gt;a")+COUNTIFS($U$8:$GC$8,"=C",U105:GC105,"&gt;0")</f>
        <v>0</v>
      </c>
      <c r="P105" s="56"/>
      <c r="Q105" s="86"/>
      <c r="R105" s="57"/>
      <c r="S105" s="90"/>
      <c r="T105" s="88"/>
      <c r="U105" s="63"/>
      <c r="V105" s="63"/>
      <c r="W105" s="63"/>
      <c r="X105" s="61"/>
      <c r="Y105" s="63"/>
      <c r="Z105" s="63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5"/>
      <c r="AL105" s="65"/>
      <c r="AM105" s="65"/>
      <c r="AN105" s="65"/>
      <c r="AO105" s="65"/>
      <c r="AP105" s="66"/>
      <c r="AQ105" s="66"/>
      <c r="AR105" s="66"/>
      <c r="AS105" s="67"/>
      <c r="AT105" s="68"/>
      <c r="AU105" s="69"/>
      <c r="AV105" s="69"/>
      <c r="AW105" s="69"/>
      <c r="AX105" s="70"/>
      <c r="AY105" s="68"/>
      <c r="AZ105" s="69"/>
      <c r="BA105" s="69"/>
      <c r="BB105" s="69"/>
      <c r="BC105" s="67"/>
      <c r="BD105" s="68"/>
      <c r="BE105" s="69"/>
      <c r="BF105" s="69"/>
      <c r="BG105" s="69"/>
      <c r="BH105" s="70"/>
      <c r="BI105" s="68"/>
      <c r="BJ105" s="69"/>
      <c r="BK105" s="69"/>
      <c r="BL105" s="69"/>
      <c r="BM105" s="70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71"/>
      <c r="DQ105" s="71"/>
      <c r="DR105" s="71"/>
      <c r="DS105" s="71"/>
      <c r="DT105" s="71"/>
      <c r="DU105" s="71"/>
      <c r="DV105" s="71"/>
      <c r="DW105" s="71"/>
      <c r="DX105" s="65"/>
      <c r="DY105" s="65"/>
      <c r="DZ105" s="71"/>
      <c r="EA105" s="71"/>
      <c r="EB105" s="71"/>
      <c r="EC105" s="71"/>
      <c r="ED105" s="71"/>
      <c r="EE105" s="71"/>
      <c r="EF105" s="71"/>
      <c r="EG105" s="65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3" t="str">
        <f t="shared" si="38"/>
        <v/>
      </c>
      <c r="GE105" s="74" t="str">
        <f t="shared" si="39"/>
        <v>**</v>
      </c>
      <c r="GF105" s="74" t="str">
        <f t="shared" si="40"/>
        <v/>
      </c>
      <c r="GG105" s="74" t="str">
        <f t="shared" si="41"/>
        <v/>
      </c>
      <c r="GH105" s="75" t="str">
        <f t="shared" si="42"/>
        <v/>
      </c>
      <c r="GI105" s="74" t="str">
        <f t="shared" si="43"/>
        <v/>
      </c>
      <c r="GJ105" s="75" t="str">
        <f t="shared" si="44"/>
        <v/>
      </c>
      <c r="GK105" s="75" t="str">
        <f t="shared" si="45"/>
        <v/>
      </c>
      <c r="GL105" s="75" t="str">
        <f t="shared" si="46"/>
        <v/>
      </c>
      <c r="GM105" s="13">
        <f>ROW()</f>
        <v>105</v>
      </c>
      <c r="GN105" s="13" t="str">
        <f>IF(LEN(GL105)&gt;0,MAX(GN$11:GN104)+1,"")</f>
        <v/>
      </c>
      <c r="GO105" s="6" t="str">
        <f>IF(N105&gt;0,IF(O105=0,"K","Both"),IF(O105&gt;0,"C",""))</f>
        <v/>
      </c>
      <c r="GP105" s="75" t="str">
        <f>IF(ISTEXT(P105),A105,"")</f>
        <v/>
      </c>
      <c r="GQ105" s="76">
        <f>IF(ISNUMBER(GP105),IF(GP105&gt;8,MAX(GQ$10:GQ104)+1,0),0)</f>
        <v>0</v>
      </c>
      <c r="GR105" s="77" t="str">
        <f>IF(TRIM(P105)&gt;"a",COUNTIF([1]DrawDay1!AW$4:AW$3049,GE105)+COUNTIF([1]DrawDay1!AW$4:AW$3049,GF105)+COUNTIF([1]DrawDay2!AW$4:AW$2962,GE105)+COUNTIF([1]DrawDay2!AW$4:AW$2962,GF105)+COUNTIF([1]DrawDay3!AW$4:AW$2311,GE105)+COUNTIF([1]DrawDay3!AW$4:AW$2311,GF105)+COUNTIF([1]WarCanoe!AE$5:AE$1500,GD105),"")</f>
        <v/>
      </c>
      <c r="GS105" s="76">
        <f>IF(ISNUMBER(GR105),IF(GR105&gt;8,MAX(GS$10:GS104)+1,0),0)</f>
        <v>0</v>
      </c>
      <c r="GT105" s="78" t="str">
        <f t="shared" si="47"/>
        <v>**</v>
      </c>
      <c r="GU105" s="78"/>
      <c r="GV105" s="78" t="str">
        <f>IF(GK105="","",MATCH(GK105,GK$1:GK104,0))</f>
        <v/>
      </c>
      <c r="GW105" s="78" t="str">
        <f t="shared" si="48"/>
        <v/>
      </c>
      <c r="GX105" s="78" t="str">
        <f>IF(ISNUMBER(GW105),P105,"")</f>
        <v/>
      </c>
      <c r="GY105" s="74" t="str">
        <f>IF(ISNUMBER(GW105),INDEX(P$1:P$167,GW105),"")</f>
        <v/>
      </c>
      <c r="GZ105" s="79" t="str">
        <f>IF(ISNUMBER(GW105),MAX(GZ$11:GZ104)+1,"")</f>
        <v/>
      </c>
      <c r="HA105" s="80">
        <f>IF(ISTEXT(P105),IF(FIND(" ",P105&amp;HA$10)=(LEN(P105)+1),ROW(),0),0)</f>
        <v>0</v>
      </c>
      <c r="HB105" s="81">
        <f>IF(IF(LEN(TRIM(P105))=0,0,LEN(TRIM(P105))-LEN(SUBSTITUTE(P105," ",""))+1)&gt;2,ROW(),0)</f>
        <v>0</v>
      </c>
      <c r="HC105" s="81" t="str">
        <f>IF(LEN(R105)&gt;0,VLOOKUP(R105,HC$172:HD$179,2,FALSE),"")</f>
        <v/>
      </c>
      <c r="HD105" s="81" t="str">
        <f>IF(LEN(P105)&gt;0,IF(ISNA(HC105),ROW(),""),"")</f>
        <v/>
      </c>
      <c r="HE105" s="82" t="str">
        <f>IF(LEN(P105)&gt;0,IF(LEN(S105)&gt;0,VLOOKUP(P105,[1]PadTracInfo!G$2:H$999,2,FALSE),""),"")</f>
        <v/>
      </c>
      <c r="HF105" s="82"/>
      <c r="HG105" s="82" t="str">
        <f>IF(HF105="ok","ok",IF(LEN(S105)&gt;0,IF(S105=HE105,"ok","mismatch"),""))</f>
        <v/>
      </c>
      <c r="HH105" s="82" t="str">
        <f>IF(LEN(P105)&gt;0,IF(LEN(HG105)&gt;0,HG105,IF(LEN(S105)=0,VLOOKUP(P105,[1]PadTracInfo!G$2:H$999,2,FALSE),"")),"")</f>
        <v/>
      </c>
      <c r="HI105" s="83" t="str">
        <f>IF(LEN(P105)&gt;0,IF(ISNA(HH105),"Not Registered",IF(HH105="ok","ok",IF(HH105="mismatch","Registration number does not match",IF(ISNUMBER(HH105),"ok","Logic ERROR")))),"")</f>
        <v/>
      </c>
    </row>
    <row r="106" spans="1:217" ht="13.5" thickBot="1" x14ac:dyDescent="0.25">
      <c r="A106" s="54" t="str">
        <f>IF(ISTEXT(P106),COUNTIF([1]DrawDay1!AX$4:AX$3049,GE106)+COUNTIF([1]DrawDay1!AX$4:AX$3049,GF106)+COUNTIF([1]DrawDay2!AX$4:AX$2962,GE106)+COUNTIF([1]DrawDay2!AX$4:AX$2962,GF106)+COUNTIF([1]DrawDay3!AX$4:AX$2311,GE106)+COUNTIF([1]DrawDay3!AX$4:AX$2311,GF106)+COUNTIF([1]WarCanoe!AF$4:AF3446,GE106),"")</f>
        <v/>
      </c>
      <c r="B106" s="54" t="str">
        <f>IF(ISTEXT(P106),COUNTIF([1]DrawDay1!AV$4:AV$3049,GE106)+COUNTIF([1]DrawDay2!AV$4:AV$2962,GE106)+COUNTIF([1]DrawDay3!AV$4:AV$2311,GE106)+COUNTIF([1]WarCanoe!AG$4:AG3446,GE106),"")</f>
        <v/>
      </c>
      <c r="C106" s="55">
        <f t="shared" si="37"/>
        <v>0</v>
      </c>
      <c r="D106" s="54">
        <f>COUNTIFS($U$7:$GC$7,D$10,$U106:$GC106,"&gt;a")+COUNTIFS($U$7:$GC$7,D$10,$U106:$GC106,"&gt;0")</f>
        <v>0</v>
      </c>
      <c r="E106" s="54">
        <f>COUNTIFS($U$7:$GC$7,E$10,$U106:$GC106,"&gt;a")+COUNTIFS($U$7:$GC$7,E$10,$U106:$GC106,"&gt;0")</f>
        <v>0</v>
      </c>
      <c r="F106" s="54">
        <f>COUNTIFS($U$7:$GC$7,F$10,$U106:$GC106,"&gt;a")+COUNTIFS($U$7:$GC$7,F$10,$U106:$GC106,"&gt;0")</f>
        <v>0</v>
      </c>
      <c r="G106" s="54">
        <f>COUNTIFS($U$7:$GC$7,G$10,$U106:$GC106,"&gt;a")+COUNTIFS($U$7:$GC$7,G$10,$U106:$GC106,"&gt;0")</f>
        <v>0</v>
      </c>
      <c r="H106" s="54">
        <f>COUNTIFS($U$7:$GC$7,H$10,$U106:$GC106,"&gt;a")+COUNTIFS($U$7:$GC$7,H$10,$U106:$GC106,"&gt;0")</f>
        <v>0</v>
      </c>
      <c r="I106" s="54">
        <f>COUNTIFS($U$7:$GC$7,I$10,$U106:$GC106,"&gt;a")+COUNTIFS($U$7:$GC$7,I$10,$U106:$GC106,"&gt;0")</f>
        <v>0</v>
      </c>
      <c r="J106" s="54">
        <f>COUNTIFS($U$7:$GC$7,J$10,$U106:$GC106,"&gt;a")+COUNTIFS($U$7:$GC$7,J$10,$U106:$GC106,"&gt;0")</f>
        <v>0</v>
      </c>
      <c r="K106" s="54">
        <f>COUNTIFS($U$7:$GC$7,K$10,$U106:$GC106,"&gt;a")+COUNTIFS($U$7:$GC$7,K$10,$U106:$GC106,"&gt;0")</f>
        <v>0</v>
      </c>
      <c r="L106" s="54">
        <f>COUNTIFS($U$7:$GC$7,L$10,$U106:$GC106,"&gt;a")+COUNTIFS($U$7:$GC$7,L$10,$U106:$GC106,"&gt;0")</f>
        <v>0</v>
      </c>
      <c r="M106" s="54">
        <f>COUNTIFS($U$7:$GC$7,M$10,$U106:$GC106,"&gt;a")+COUNTIFS($U$7:$GC$7,M$10,$U106:$GC106,"&gt;0")</f>
        <v>0</v>
      </c>
      <c r="N106" s="54">
        <f>COUNTIFS($U$8:$GC$8,"=K",U106:GC106,"&gt;a")+COUNTIFS($U$8:$GC$8,"=K",U106:GC106,"&gt;0")</f>
        <v>0</v>
      </c>
      <c r="O106" s="54">
        <f>COUNTIFS($U$8:$GC$8,"=C",U106:GC106,"&gt;a")+COUNTIFS($U$8:$GC$8,"=C",U106:GC106,"&gt;0")</f>
        <v>0</v>
      </c>
      <c r="P106" s="56"/>
      <c r="Q106" s="86"/>
      <c r="R106" s="57"/>
      <c r="S106" s="90"/>
      <c r="T106" s="88"/>
      <c r="U106" s="61"/>
      <c r="V106" s="61"/>
      <c r="W106" s="61"/>
      <c r="X106" s="61"/>
      <c r="Y106" s="63"/>
      <c r="Z106" s="61"/>
      <c r="AA106" s="61"/>
      <c r="AB106" s="61"/>
      <c r="AC106" s="61"/>
      <c r="AD106" s="61"/>
      <c r="AE106" s="61"/>
      <c r="AF106" s="61"/>
      <c r="AG106" s="61"/>
      <c r="AH106" s="61"/>
      <c r="AI106" s="63"/>
      <c r="AJ106" s="63"/>
      <c r="AK106" s="65"/>
      <c r="AL106" s="65"/>
      <c r="AM106" s="65"/>
      <c r="AN106" s="65"/>
      <c r="AO106" s="65"/>
      <c r="AP106" s="66"/>
      <c r="AQ106" s="66"/>
      <c r="AR106" s="66"/>
      <c r="AS106" s="67"/>
      <c r="AT106" s="68"/>
      <c r="AU106" s="69"/>
      <c r="AV106" s="69"/>
      <c r="AW106" s="69"/>
      <c r="AX106" s="70"/>
      <c r="AY106" s="68"/>
      <c r="AZ106" s="69"/>
      <c r="BA106" s="69"/>
      <c r="BB106" s="69"/>
      <c r="BC106" s="67"/>
      <c r="BD106" s="68"/>
      <c r="BE106" s="69"/>
      <c r="BF106" s="69"/>
      <c r="BG106" s="69"/>
      <c r="BH106" s="70"/>
      <c r="BI106" s="68"/>
      <c r="BJ106" s="69"/>
      <c r="BK106" s="69"/>
      <c r="BL106" s="69"/>
      <c r="BM106" s="70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3" t="str">
        <f t="shared" si="38"/>
        <v/>
      </c>
      <c r="GE106" s="74" t="str">
        <f t="shared" si="39"/>
        <v>**</v>
      </c>
      <c r="GF106" s="74" t="str">
        <f t="shared" si="40"/>
        <v/>
      </c>
      <c r="GG106" s="74" t="str">
        <f t="shared" si="41"/>
        <v/>
      </c>
      <c r="GH106" s="75" t="str">
        <f t="shared" si="42"/>
        <v/>
      </c>
      <c r="GI106" s="74" t="str">
        <f t="shared" si="43"/>
        <v/>
      </c>
      <c r="GJ106" s="75" t="str">
        <f t="shared" si="44"/>
        <v/>
      </c>
      <c r="GK106" s="75" t="str">
        <f t="shared" si="45"/>
        <v/>
      </c>
      <c r="GL106" s="75" t="str">
        <f t="shared" si="46"/>
        <v/>
      </c>
      <c r="GM106" s="13">
        <f>ROW()</f>
        <v>106</v>
      </c>
      <c r="GN106" s="13" t="str">
        <f>IF(LEN(GL106)&gt;0,MAX(GN$11:GN105)+1,"")</f>
        <v/>
      </c>
      <c r="GO106" s="6" t="str">
        <f>IF(N106&gt;0,IF(O106=0,"K","Both"),IF(O106&gt;0,"C",""))</f>
        <v/>
      </c>
      <c r="GP106" s="75" t="str">
        <f>IF(ISTEXT(P106),A106,"")</f>
        <v/>
      </c>
      <c r="GQ106" s="76">
        <f>IF(ISNUMBER(GP106),IF(GP106&gt;8,MAX(GQ$10:GQ105)+1,0),0)</f>
        <v>0</v>
      </c>
      <c r="GR106" s="77" t="str">
        <f>IF(TRIM(P106)&gt;"a",COUNTIF([1]DrawDay1!AW$4:AW$3049,GE106)+COUNTIF([1]DrawDay1!AW$4:AW$3049,GF106)+COUNTIF([1]DrawDay2!AW$4:AW$2962,GE106)+COUNTIF([1]DrawDay2!AW$4:AW$2962,GF106)+COUNTIF([1]DrawDay3!AW$4:AW$2311,GE106)+COUNTIF([1]DrawDay3!AW$4:AW$2311,GF106)+COUNTIF([1]WarCanoe!AE$5:AE$1500,GD106),"")</f>
        <v/>
      </c>
      <c r="GS106" s="76">
        <f>IF(ISNUMBER(GR106),IF(GR106&gt;8,MAX(GS$10:GS105)+1,0),0)</f>
        <v>0</v>
      </c>
      <c r="GT106" s="78" t="str">
        <f t="shared" si="47"/>
        <v>**</v>
      </c>
      <c r="GU106" s="78"/>
      <c r="GV106" s="78" t="str">
        <f>IF(GK106="","",MATCH(GK106,GK$1:GK105,0))</f>
        <v/>
      </c>
      <c r="GW106" s="78" t="str">
        <f t="shared" si="48"/>
        <v/>
      </c>
      <c r="GX106" s="78" t="str">
        <f>IF(ISNUMBER(GW106),P106,"")</f>
        <v/>
      </c>
      <c r="GY106" s="74" t="str">
        <f>IF(ISNUMBER(GW106),INDEX(P$1:P$167,GW106),"")</f>
        <v/>
      </c>
      <c r="GZ106" s="79" t="str">
        <f>IF(ISNUMBER(GW106),MAX(GZ$11:GZ105)+1,"")</f>
        <v/>
      </c>
      <c r="HA106" s="80">
        <f>IF(ISTEXT(P106),IF(FIND(" ",P106&amp;HA$10)=(LEN(P106)+1),ROW(),0),0)</f>
        <v>0</v>
      </c>
      <c r="HB106" s="81">
        <f>IF(IF(LEN(TRIM(P106))=0,0,LEN(TRIM(P106))-LEN(SUBSTITUTE(P106," ",""))+1)&gt;2,ROW(),0)</f>
        <v>0</v>
      </c>
      <c r="HC106" s="81" t="str">
        <f>IF(LEN(R106)&gt;0,VLOOKUP(R106,HC$172:HD$179,2,FALSE),"")</f>
        <v/>
      </c>
      <c r="HD106" s="81" t="str">
        <f>IF(LEN(P106)&gt;0,IF(ISNA(HC106),ROW(),""),"")</f>
        <v/>
      </c>
      <c r="HE106" s="82" t="str">
        <f>IF(LEN(P106)&gt;0,IF(LEN(S106)&gt;0,VLOOKUP(P106,[1]PadTracInfo!G$2:H$999,2,FALSE),""),"")</f>
        <v/>
      </c>
      <c r="HF106" s="82"/>
      <c r="HG106" s="82" t="str">
        <f>IF(HF106="ok","ok",IF(LEN(S106)&gt;0,IF(S106=HE106,"ok","mismatch"),""))</f>
        <v/>
      </c>
      <c r="HH106" s="82" t="str">
        <f>IF(LEN(P106)&gt;0,IF(LEN(HG106)&gt;0,HG106,IF(LEN(S106)=0,VLOOKUP(P106,[1]PadTracInfo!G$2:H$999,2,FALSE),"")),"")</f>
        <v/>
      </c>
      <c r="HI106" s="83" t="str">
        <f>IF(LEN(P106)&gt;0,IF(ISNA(HH106),"Not Registered",IF(HH106="ok","ok",IF(HH106="mismatch","Registration number does not match",IF(ISNUMBER(HH106),"ok","Logic ERROR")))),"")</f>
        <v/>
      </c>
    </row>
    <row r="107" spans="1:217" ht="13.5" thickBot="1" x14ac:dyDescent="0.25">
      <c r="A107" s="54" t="str">
        <f>IF(ISTEXT(P107),COUNTIF([1]DrawDay1!AX$4:AX$3049,GE107)+COUNTIF([1]DrawDay1!AX$4:AX$3049,GF107)+COUNTIF([1]DrawDay2!AX$4:AX$2962,GE107)+COUNTIF([1]DrawDay2!AX$4:AX$2962,GF107)+COUNTIF([1]DrawDay3!AX$4:AX$2311,GE107)+COUNTIF([1]DrawDay3!AX$4:AX$2311,GF107)+COUNTIF([1]WarCanoe!AF$4:AF3447,GE107),"")</f>
        <v/>
      </c>
      <c r="B107" s="54" t="str">
        <f>IF(ISTEXT(P107),COUNTIF([1]DrawDay1!AV$4:AV$3049,GE107)+COUNTIF([1]DrawDay2!AV$4:AV$2962,GE107)+COUNTIF([1]DrawDay3!AV$4:AV$2311,GE107)+COUNTIF([1]WarCanoe!AG$4:AG3447,GE107),"")</f>
        <v/>
      </c>
      <c r="C107" s="55">
        <f t="shared" si="37"/>
        <v>0</v>
      </c>
      <c r="D107" s="54">
        <f>COUNTIFS($U$7:$GC$7,D$10,$U107:$GC107,"&gt;a")+COUNTIFS($U$7:$GC$7,D$10,$U107:$GC107,"&gt;0")</f>
        <v>0</v>
      </c>
      <c r="E107" s="54">
        <f>COUNTIFS($U$7:$GC$7,E$10,$U107:$GC107,"&gt;a")+COUNTIFS($U$7:$GC$7,E$10,$U107:$GC107,"&gt;0")</f>
        <v>0</v>
      </c>
      <c r="F107" s="54">
        <f>COUNTIFS($U$7:$GC$7,F$10,$U107:$GC107,"&gt;a")+COUNTIFS($U$7:$GC$7,F$10,$U107:$GC107,"&gt;0")</f>
        <v>0</v>
      </c>
      <c r="G107" s="54">
        <f>COUNTIFS($U$7:$GC$7,G$10,$U107:$GC107,"&gt;a")+COUNTIFS($U$7:$GC$7,G$10,$U107:$GC107,"&gt;0")</f>
        <v>0</v>
      </c>
      <c r="H107" s="54">
        <f>COUNTIFS($U$7:$GC$7,H$10,$U107:$GC107,"&gt;a")+COUNTIFS($U$7:$GC$7,H$10,$U107:$GC107,"&gt;0")</f>
        <v>0</v>
      </c>
      <c r="I107" s="54">
        <f>COUNTIFS($U$7:$GC$7,I$10,$U107:$GC107,"&gt;a")+COUNTIFS($U$7:$GC$7,I$10,$U107:$GC107,"&gt;0")</f>
        <v>0</v>
      </c>
      <c r="J107" s="54">
        <f>COUNTIFS($U$7:$GC$7,J$10,$U107:$GC107,"&gt;a")+COUNTIFS($U$7:$GC$7,J$10,$U107:$GC107,"&gt;0")</f>
        <v>0</v>
      </c>
      <c r="K107" s="54">
        <f>COUNTIFS($U$7:$GC$7,K$10,$U107:$GC107,"&gt;a")+COUNTIFS($U$7:$GC$7,K$10,$U107:$GC107,"&gt;0")</f>
        <v>0</v>
      </c>
      <c r="L107" s="54">
        <f>COUNTIFS($U$7:$GC$7,L$10,$U107:$GC107,"&gt;a")+COUNTIFS($U$7:$GC$7,L$10,$U107:$GC107,"&gt;0")</f>
        <v>0</v>
      </c>
      <c r="M107" s="54">
        <f>COUNTIFS($U$7:$GC$7,M$10,$U107:$GC107,"&gt;a")+COUNTIFS($U$7:$GC$7,M$10,$U107:$GC107,"&gt;0")</f>
        <v>0</v>
      </c>
      <c r="N107" s="54">
        <f>COUNTIFS($U$8:$GC$8,"=K",U107:GC107,"&gt;a")+COUNTIFS($U$8:$GC$8,"=K",U107:GC107,"&gt;0")</f>
        <v>0</v>
      </c>
      <c r="O107" s="54">
        <f>COUNTIFS($U$8:$GC$8,"=C",U107:GC107,"&gt;a")+COUNTIFS($U$8:$GC$8,"=C",U107:GC107,"&gt;0")</f>
        <v>0</v>
      </c>
      <c r="P107" s="56"/>
      <c r="Q107" s="86"/>
      <c r="R107" s="57"/>
      <c r="S107" s="90"/>
      <c r="T107" s="88"/>
      <c r="U107" s="63"/>
      <c r="V107" s="61"/>
      <c r="W107" s="63"/>
      <c r="X107" s="61"/>
      <c r="Y107" s="89"/>
      <c r="Z107" s="63"/>
      <c r="AA107" s="61"/>
      <c r="AB107" s="61"/>
      <c r="AC107" s="61"/>
      <c r="AD107" s="61"/>
      <c r="AE107" s="61"/>
      <c r="AF107" s="61"/>
      <c r="AG107" s="61"/>
      <c r="AH107" s="61"/>
      <c r="AI107" s="63"/>
      <c r="AJ107" s="63"/>
      <c r="AK107" s="89"/>
      <c r="AL107" s="89"/>
      <c r="AM107" s="65"/>
      <c r="AN107" s="65"/>
      <c r="AO107" s="65"/>
      <c r="AP107" s="66"/>
      <c r="AQ107" s="66"/>
      <c r="AR107" s="66"/>
      <c r="AS107" s="67"/>
      <c r="AT107" s="68"/>
      <c r="AU107" s="69"/>
      <c r="AV107" s="69"/>
      <c r="AW107" s="69"/>
      <c r="AX107" s="70"/>
      <c r="AY107" s="68"/>
      <c r="AZ107" s="69"/>
      <c r="BA107" s="69"/>
      <c r="BB107" s="69"/>
      <c r="BC107" s="67"/>
      <c r="BD107" s="68"/>
      <c r="BE107" s="69"/>
      <c r="BF107" s="69"/>
      <c r="BG107" s="69"/>
      <c r="BH107" s="70"/>
      <c r="BI107" s="68"/>
      <c r="BJ107" s="69"/>
      <c r="BK107" s="69"/>
      <c r="BL107" s="69"/>
      <c r="BM107" s="70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3" t="str">
        <f t="shared" si="38"/>
        <v/>
      </c>
      <c r="GE107" s="74" t="str">
        <f t="shared" si="39"/>
        <v>**</v>
      </c>
      <c r="GF107" s="74" t="str">
        <f t="shared" si="40"/>
        <v/>
      </c>
      <c r="GG107" s="74" t="str">
        <f t="shared" si="41"/>
        <v/>
      </c>
      <c r="GH107" s="75" t="str">
        <f t="shared" si="42"/>
        <v/>
      </c>
      <c r="GI107" s="74" t="str">
        <f t="shared" si="43"/>
        <v/>
      </c>
      <c r="GJ107" s="75" t="str">
        <f t="shared" si="44"/>
        <v/>
      </c>
      <c r="GK107" s="75" t="str">
        <f t="shared" si="45"/>
        <v/>
      </c>
      <c r="GL107" s="75" t="str">
        <f t="shared" si="46"/>
        <v/>
      </c>
      <c r="GM107" s="13">
        <f>ROW()</f>
        <v>107</v>
      </c>
      <c r="GN107" s="13" t="str">
        <f>IF(LEN(GL107)&gt;0,MAX(GN$11:GN106)+1,"")</f>
        <v/>
      </c>
      <c r="GO107" s="6" t="str">
        <f>IF(N107&gt;0,IF(O107=0,"K","Both"),IF(O107&gt;0,"C",""))</f>
        <v/>
      </c>
      <c r="GP107" s="75" t="str">
        <f>IF(ISTEXT(P107),A107,"")</f>
        <v/>
      </c>
      <c r="GQ107" s="76">
        <f>IF(ISNUMBER(GP107),IF(GP107&gt;8,MAX(GQ$10:GQ106)+1,0),0)</f>
        <v>0</v>
      </c>
      <c r="GR107" s="77" t="str">
        <f>IF(TRIM(P107)&gt;"a",COUNTIF([1]DrawDay1!AW$4:AW$3049,GE107)+COUNTIF([1]DrawDay1!AW$4:AW$3049,GF107)+COUNTIF([1]DrawDay2!AW$4:AW$2962,GE107)+COUNTIF([1]DrawDay2!AW$4:AW$2962,GF107)+COUNTIF([1]DrawDay3!AW$4:AW$2311,GE107)+COUNTIF([1]DrawDay3!AW$4:AW$2311,GF107)+COUNTIF([1]WarCanoe!AE$5:AE$1500,GD107),"")</f>
        <v/>
      </c>
      <c r="GS107" s="76">
        <f>IF(ISNUMBER(GR107),IF(GR107&gt;8,MAX(GS$10:GS106)+1,0),0)</f>
        <v>0</v>
      </c>
      <c r="GT107" s="78" t="str">
        <f t="shared" si="47"/>
        <v>**</v>
      </c>
      <c r="GU107" s="78"/>
      <c r="GV107" s="78" t="str">
        <f>IF(GK107="","",MATCH(GK107,GK$1:GK106,0))</f>
        <v/>
      </c>
      <c r="GW107" s="78" t="str">
        <f t="shared" si="48"/>
        <v/>
      </c>
      <c r="GX107" s="78" t="str">
        <f>IF(ISNUMBER(GW107),P107,"")</f>
        <v/>
      </c>
      <c r="GY107" s="74" t="str">
        <f>IF(ISNUMBER(GW107),INDEX(P$1:P$167,GW107),"")</f>
        <v/>
      </c>
      <c r="GZ107" s="79" t="str">
        <f>IF(ISNUMBER(GW107),MAX(GZ$11:GZ106)+1,"")</f>
        <v/>
      </c>
      <c r="HA107" s="80">
        <f>IF(ISTEXT(P107),IF(FIND(" ",P107&amp;HA$10)=(LEN(P107)+1),ROW(),0),0)</f>
        <v>0</v>
      </c>
      <c r="HB107" s="81">
        <f>IF(IF(LEN(TRIM(P107))=0,0,LEN(TRIM(P107))-LEN(SUBSTITUTE(P107," ",""))+1)&gt;2,ROW(),0)</f>
        <v>0</v>
      </c>
      <c r="HC107" s="81" t="str">
        <f>IF(LEN(R107)&gt;0,VLOOKUP(R107,HC$172:HD$179,2,FALSE),"")</f>
        <v/>
      </c>
      <c r="HD107" s="81" t="str">
        <f>IF(LEN(P107)&gt;0,IF(ISNA(HC107),ROW(),""),"")</f>
        <v/>
      </c>
      <c r="HE107" s="82" t="str">
        <f>IF(LEN(P107)&gt;0,IF(LEN(S107)&gt;0,VLOOKUP(P107,[1]PadTracInfo!G$2:H$999,2,FALSE),""),"")</f>
        <v/>
      </c>
      <c r="HF107" s="82"/>
      <c r="HG107" s="82" t="str">
        <f>IF(HF107="ok","ok",IF(LEN(S107)&gt;0,IF(S107=HE107,"ok","mismatch"),""))</f>
        <v/>
      </c>
      <c r="HH107" s="82" t="str">
        <f>IF(LEN(P107)&gt;0,IF(LEN(HG107)&gt;0,HG107,IF(LEN(S107)=0,VLOOKUP(P107,[1]PadTracInfo!G$2:H$999,2,FALSE),"")),"")</f>
        <v/>
      </c>
      <c r="HI107" s="83" t="str">
        <f>IF(LEN(P107)&gt;0,IF(ISNA(HH107),"Not Registered",IF(HH107="ok","ok",IF(HH107="mismatch","Registration number does not match",IF(ISNUMBER(HH107),"ok","Logic ERROR")))),"")</f>
        <v/>
      </c>
    </row>
    <row r="108" spans="1:217" ht="13.5" thickBot="1" x14ac:dyDescent="0.25">
      <c r="A108" s="54" t="str">
        <f>IF(ISTEXT(P108),COUNTIF([1]DrawDay1!AX$4:AX$3049,GE108)+COUNTIF([1]DrawDay1!AX$4:AX$3049,GF108)+COUNTIF([1]DrawDay2!AX$4:AX$2962,GE108)+COUNTIF([1]DrawDay2!AX$4:AX$2962,GF108)+COUNTIF([1]DrawDay3!AX$4:AX$2311,GE108)+COUNTIF([1]DrawDay3!AX$4:AX$2311,GF108)+COUNTIF([1]WarCanoe!AF$4:AF3448,GE108),"")</f>
        <v/>
      </c>
      <c r="B108" s="54" t="str">
        <f>IF(ISTEXT(P108),COUNTIF([1]DrawDay1!AV$4:AV$3049,GE108)+COUNTIF([1]DrawDay2!AV$4:AV$2962,GE108)+COUNTIF([1]DrawDay3!AV$4:AV$2311,GE108)+COUNTIF([1]WarCanoe!AG$4:AG3448,GE108),"")</f>
        <v/>
      </c>
      <c r="C108" s="55">
        <f t="shared" si="37"/>
        <v>0</v>
      </c>
      <c r="D108" s="54">
        <f>COUNTIFS($U$7:$GC$7,D$10,$U108:$GC108,"&gt;a")+COUNTIFS($U$7:$GC$7,D$10,$U108:$GC108,"&gt;0")</f>
        <v>0</v>
      </c>
      <c r="E108" s="54">
        <f>COUNTIFS($U$7:$GC$7,E$10,$U108:$GC108,"&gt;a")+COUNTIFS($U$7:$GC$7,E$10,$U108:$GC108,"&gt;0")</f>
        <v>0</v>
      </c>
      <c r="F108" s="54">
        <f>COUNTIFS($U$7:$GC$7,F$10,$U108:$GC108,"&gt;a")+COUNTIFS($U$7:$GC$7,F$10,$U108:$GC108,"&gt;0")</f>
        <v>0</v>
      </c>
      <c r="G108" s="54">
        <f>COUNTIFS($U$7:$GC$7,G$10,$U108:$GC108,"&gt;a")+COUNTIFS($U$7:$GC$7,G$10,$U108:$GC108,"&gt;0")</f>
        <v>0</v>
      </c>
      <c r="H108" s="54">
        <f>COUNTIFS($U$7:$GC$7,H$10,$U108:$GC108,"&gt;a")+COUNTIFS($U$7:$GC$7,H$10,$U108:$GC108,"&gt;0")</f>
        <v>0</v>
      </c>
      <c r="I108" s="54">
        <f>COUNTIFS($U$7:$GC$7,I$10,$U108:$GC108,"&gt;a")+COUNTIFS($U$7:$GC$7,I$10,$U108:$GC108,"&gt;0")</f>
        <v>0</v>
      </c>
      <c r="J108" s="54">
        <f>COUNTIFS($U$7:$GC$7,J$10,$U108:$GC108,"&gt;a")+COUNTIFS($U$7:$GC$7,J$10,$U108:$GC108,"&gt;0")</f>
        <v>0</v>
      </c>
      <c r="K108" s="54">
        <f>COUNTIFS($U$7:$GC$7,K$10,$U108:$GC108,"&gt;a")+COUNTIFS($U$7:$GC$7,K$10,$U108:$GC108,"&gt;0")</f>
        <v>0</v>
      </c>
      <c r="L108" s="54">
        <f>COUNTIFS($U$7:$GC$7,L$10,$U108:$GC108,"&gt;a")+COUNTIFS($U$7:$GC$7,L$10,$U108:$GC108,"&gt;0")</f>
        <v>0</v>
      </c>
      <c r="M108" s="54">
        <f>COUNTIFS($U$7:$GC$7,M$10,$U108:$GC108,"&gt;a")+COUNTIFS($U$7:$GC$7,M$10,$U108:$GC108,"&gt;0")</f>
        <v>0</v>
      </c>
      <c r="N108" s="54">
        <f>COUNTIFS($U$8:$GC$8,"=K",U108:GC108,"&gt;a")+COUNTIFS($U$8:$GC$8,"=K",U108:GC108,"&gt;0")</f>
        <v>0</v>
      </c>
      <c r="O108" s="54">
        <f>COUNTIFS($U$8:$GC$8,"=C",U108:GC108,"&gt;a")+COUNTIFS($U$8:$GC$8,"=C",U108:GC108,"&gt;0")</f>
        <v>0</v>
      </c>
      <c r="P108" s="120"/>
      <c r="Q108" s="121"/>
      <c r="R108" s="122"/>
      <c r="S108" s="123"/>
      <c r="T108" s="124"/>
      <c r="U108" s="125"/>
      <c r="V108" s="126"/>
      <c r="W108" s="125"/>
      <c r="X108" s="126"/>
      <c r="Y108" s="125"/>
      <c r="Z108" s="125"/>
      <c r="AA108" s="126"/>
      <c r="AB108" s="126"/>
      <c r="AC108" s="126"/>
      <c r="AD108" s="126"/>
      <c r="AE108" s="126"/>
      <c r="AF108" s="125"/>
      <c r="AG108" s="126"/>
      <c r="AH108" s="126"/>
      <c r="AI108" s="126"/>
      <c r="AJ108" s="126"/>
      <c r="AK108" s="127"/>
      <c r="AL108" s="127"/>
      <c r="AM108" s="127"/>
      <c r="AN108" s="127"/>
      <c r="AO108" s="127"/>
      <c r="AP108" s="128"/>
      <c r="AQ108" s="128"/>
      <c r="AR108" s="128"/>
      <c r="AS108" s="129"/>
      <c r="AT108" s="130"/>
      <c r="AU108" s="131"/>
      <c r="AV108" s="131"/>
      <c r="AW108" s="131"/>
      <c r="AX108" s="132"/>
      <c r="AY108" s="130"/>
      <c r="AZ108" s="131"/>
      <c r="BA108" s="131"/>
      <c r="BB108" s="131"/>
      <c r="BC108" s="129"/>
      <c r="BD108" s="130"/>
      <c r="BE108" s="131"/>
      <c r="BF108" s="131"/>
      <c r="BG108" s="131"/>
      <c r="BH108" s="132"/>
      <c r="BI108" s="130"/>
      <c r="BJ108" s="131"/>
      <c r="BK108" s="131"/>
      <c r="BL108" s="131"/>
      <c r="BM108" s="132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3" t="str">
        <f t="shared" si="38"/>
        <v/>
      </c>
      <c r="GE108" s="74" t="str">
        <f t="shared" si="39"/>
        <v>**</v>
      </c>
      <c r="GF108" s="74" t="str">
        <f t="shared" si="40"/>
        <v/>
      </c>
      <c r="GG108" s="74" t="str">
        <f t="shared" si="41"/>
        <v/>
      </c>
      <c r="GH108" s="75" t="str">
        <f t="shared" si="42"/>
        <v/>
      </c>
      <c r="GI108" s="74" t="str">
        <f t="shared" si="43"/>
        <v/>
      </c>
      <c r="GJ108" s="75" t="str">
        <f t="shared" si="44"/>
        <v/>
      </c>
      <c r="GK108" s="75" t="str">
        <f t="shared" si="45"/>
        <v/>
      </c>
      <c r="GL108" s="75" t="str">
        <f t="shared" si="46"/>
        <v/>
      </c>
      <c r="GM108" s="13">
        <f>ROW()</f>
        <v>108</v>
      </c>
      <c r="GN108" s="13" t="str">
        <f>IF(LEN(GL108)&gt;0,MAX(GN$11:GN107)+1,"")</f>
        <v/>
      </c>
      <c r="GO108" s="6" t="str">
        <f>IF(N108&gt;0,IF(O108=0,"K","Both"),IF(O108&gt;0,"C",""))</f>
        <v/>
      </c>
      <c r="GP108" s="75" t="str">
        <f>IF(ISTEXT(P108),A108,"")</f>
        <v/>
      </c>
      <c r="GQ108" s="76">
        <f>IF(ISNUMBER(GP108),IF(GP108&gt;8,MAX(GQ$10:GQ107)+1,0),0)</f>
        <v>0</v>
      </c>
      <c r="GR108" s="77" t="str">
        <f>IF(TRIM(P108)&gt;"a",COUNTIF([1]DrawDay1!AW$4:AW$3049,GE108)+COUNTIF([1]DrawDay1!AW$4:AW$3049,GF108)+COUNTIF([1]DrawDay2!AW$4:AW$2962,GE108)+COUNTIF([1]DrawDay2!AW$4:AW$2962,GF108)+COUNTIF([1]DrawDay3!AW$4:AW$2311,GE108)+COUNTIF([1]DrawDay3!AW$4:AW$2311,GF108)+COUNTIF([1]WarCanoe!AE$5:AE$1500,GD108),"")</f>
        <v/>
      </c>
      <c r="GS108" s="76">
        <f>IF(ISNUMBER(GR108),IF(GR108&gt;8,MAX(GS$10:GS107)+1,0),0)</f>
        <v>0</v>
      </c>
      <c r="GT108" s="78" t="str">
        <f t="shared" si="47"/>
        <v>**</v>
      </c>
      <c r="GU108" s="78"/>
      <c r="GV108" s="78" t="str">
        <f>IF(GK108="","",MATCH(GK108,GK$1:GK107,0))</f>
        <v/>
      </c>
      <c r="GW108" s="78" t="str">
        <f t="shared" si="48"/>
        <v/>
      </c>
      <c r="GX108" s="78" t="str">
        <f>IF(ISNUMBER(GW108),P108,"")</f>
        <v/>
      </c>
      <c r="GY108" s="74" t="str">
        <f>IF(ISNUMBER(GW108),INDEX(P$1:P$167,GW108),"")</f>
        <v/>
      </c>
      <c r="GZ108" s="79" t="str">
        <f>IF(ISNUMBER(GW108),MAX(GZ$11:GZ107)+1,"")</f>
        <v/>
      </c>
      <c r="HA108" s="80">
        <f>IF(ISTEXT(P108),IF(FIND(" ",P108&amp;HA$10)=(LEN(P108)+1),ROW(),0),0)</f>
        <v>0</v>
      </c>
      <c r="HB108" s="81">
        <f>IF(IF(LEN(TRIM(P108))=0,0,LEN(TRIM(P108))-LEN(SUBSTITUTE(P108," ",""))+1)&gt;2,ROW(),0)</f>
        <v>0</v>
      </c>
      <c r="HC108" s="81" t="str">
        <f>IF(LEN(R108)&gt;0,VLOOKUP(R108,HC$172:HD$179,2,FALSE),"")</f>
        <v/>
      </c>
      <c r="HD108" s="81" t="str">
        <f>IF(LEN(P108)&gt;0,IF(ISNA(HC108),ROW(),""),"")</f>
        <v/>
      </c>
      <c r="HE108" s="82" t="str">
        <f>IF(LEN(P108)&gt;0,IF(LEN(S108)&gt;0,VLOOKUP(P108,[1]PadTracInfo!G$2:H$999,2,FALSE),""),"")</f>
        <v/>
      </c>
      <c r="HF108" s="82"/>
      <c r="HG108" s="82" t="str">
        <f>IF(HF108="ok","ok",IF(LEN(S108)&gt;0,IF(S108=HE108,"ok","mismatch"),""))</f>
        <v/>
      </c>
      <c r="HH108" s="82" t="str">
        <f>IF(LEN(P108)&gt;0,IF(LEN(HG108)&gt;0,HG108,IF(LEN(S108)=0,VLOOKUP(P108,[1]PadTracInfo!G$2:H$999,2,FALSE),"")),"")</f>
        <v/>
      </c>
      <c r="HI108" s="83" t="str">
        <f>IF(LEN(P108)&gt;0,IF(ISNA(HH108),"Not Registered",IF(HH108="ok","ok",IF(HH108="mismatch","Registration number does not match",IF(ISNUMBER(HH108),"ok","Logic ERROR")))),"")</f>
        <v/>
      </c>
    </row>
    <row r="109" spans="1:217" ht="13.5" thickBot="1" x14ac:dyDescent="0.25">
      <c r="A109" s="54" t="str">
        <f>IF(ISTEXT(P109),COUNTIF([1]DrawDay1!AX$4:AX$3049,GE109)+COUNTIF([1]DrawDay1!AX$4:AX$3049,GF109)+COUNTIF([1]DrawDay2!AX$4:AX$2962,GE109)+COUNTIF([1]DrawDay2!AX$4:AX$2962,GF109)+COUNTIF([1]DrawDay3!AX$4:AX$2311,GE109)+COUNTIF([1]DrawDay3!AX$4:AX$2311,GF109)+COUNTIF([1]WarCanoe!AF$4:AF3449,GE109),"")</f>
        <v/>
      </c>
      <c r="B109" s="54" t="str">
        <f>IF(ISTEXT(P109),COUNTIF([1]DrawDay1!AV$4:AV$3049,GE109)+COUNTIF([1]DrawDay2!AV$4:AV$2962,GE109)+COUNTIF([1]DrawDay3!AV$4:AV$2311,GE109)+COUNTIF([1]WarCanoe!AG$4:AG3449,GE109),"")</f>
        <v/>
      </c>
      <c r="C109" s="55">
        <f t="shared" si="37"/>
        <v>0</v>
      </c>
      <c r="D109" s="54">
        <f>COUNTIFS($U$7:$GC$7,D$10,$U109:$GC109,"&gt;a")+COUNTIFS($U$7:$GC$7,D$10,$U109:$GC109,"&gt;0")</f>
        <v>0</v>
      </c>
      <c r="E109" s="54">
        <f>COUNTIFS($U$7:$GC$7,E$10,$U109:$GC109,"&gt;a")+COUNTIFS($U$7:$GC$7,E$10,$U109:$GC109,"&gt;0")</f>
        <v>0</v>
      </c>
      <c r="F109" s="54">
        <f>COUNTIFS($U$7:$GC$7,F$10,$U109:$GC109,"&gt;a")+COUNTIFS($U$7:$GC$7,F$10,$U109:$GC109,"&gt;0")</f>
        <v>0</v>
      </c>
      <c r="G109" s="54">
        <f>COUNTIFS($U$7:$GC$7,G$10,$U109:$GC109,"&gt;a")+COUNTIFS($U$7:$GC$7,G$10,$U109:$GC109,"&gt;0")</f>
        <v>0</v>
      </c>
      <c r="H109" s="54">
        <f>COUNTIFS($U$7:$GC$7,H$10,$U109:$GC109,"&gt;a")+COUNTIFS($U$7:$GC$7,H$10,$U109:$GC109,"&gt;0")</f>
        <v>0</v>
      </c>
      <c r="I109" s="54">
        <f>COUNTIFS($U$7:$GC$7,I$10,$U109:$GC109,"&gt;a")+COUNTIFS($U$7:$GC$7,I$10,$U109:$GC109,"&gt;0")</f>
        <v>0</v>
      </c>
      <c r="J109" s="54">
        <f>COUNTIFS($U$7:$GC$7,J$10,$U109:$GC109,"&gt;a")+COUNTIFS($U$7:$GC$7,J$10,$U109:$GC109,"&gt;0")</f>
        <v>0</v>
      </c>
      <c r="K109" s="54">
        <f>COUNTIFS($U$7:$GC$7,K$10,$U109:$GC109,"&gt;a")+COUNTIFS($U$7:$GC$7,K$10,$U109:$GC109,"&gt;0")</f>
        <v>0</v>
      </c>
      <c r="L109" s="54">
        <f>COUNTIFS($U$7:$GC$7,L$10,$U109:$GC109,"&gt;a")+COUNTIFS($U$7:$GC$7,L$10,$U109:$GC109,"&gt;0")</f>
        <v>0</v>
      </c>
      <c r="M109" s="54">
        <f>COUNTIFS($U$7:$GC$7,M$10,$U109:$GC109,"&gt;a")+COUNTIFS($U$7:$GC$7,M$10,$U109:$GC109,"&gt;0")</f>
        <v>0</v>
      </c>
      <c r="N109" s="54">
        <f>COUNTIFS($U$8:$GC$8,"=K",U109:GC109,"&gt;a")+COUNTIFS($U$8:$GC$8,"=K",U109:GC109,"&gt;0")</f>
        <v>0</v>
      </c>
      <c r="O109" s="54">
        <f>COUNTIFS($U$8:$GC$8,"=C",U109:GC109,"&gt;a")+COUNTIFS($U$8:$GC$8,"=C",U109:GC109,"&gt;0")</f>
        <v>0</v>
      </c>
      <c r="P109" s="120"/>
      <c r="Q109" s="121"/>
      <c r="R109" s="122"/>
      <c r="S109" s="134"/>
      <c r="T109" s="124"/>
      <c r="U109" s="125"/>
      <c r="V109" s="126"/>
      <c r="W109" s="125"/>
      <c r="X109" s="126"/>
      <c r="Y109" s="135"/>
      <c r="Z109" s="125"/>
      <c r="AA109" s="126"/>
      <c r="AB109" s="126"/>
      <c r="AC109" s="126"/>
      <c r="AD109" s="126"/>
      <c r="AE109" s="126"/>
      <c r="AF109" s="126"/>
      <c r="AG109" s="126"/>
      <c r="AH109" s="126"/>
      <c r="AI109" s="125"/>
      <c r="AJ109" s="125"/>
      <c r="AK109" s="136"/>
      <c r="AL109" s="136"/>
      <c r="AM109" s="127"/>
      <c r="AN109" s="127"/>
      <c r="AO109" s="127"/>
      <c r="AP109" s="128"/>
      <c r="AQ109" s="128"/>
      <c r="AR109" s="128"/>
      <c r="AS109" s="129"/>
      <c r="AT109" s="130"/>
      <c r="AU109" s="131"/>
      <c r="AV109" s="131"/>
      <c r="AW109" s="131"/>
      <c r="AX109" s="132"/>
      <c r="AY109" s="130"/>
      <c r="AZ109" s="131"/>
      <c r="BA109" s="131"/>
      <c r="BB109" s="131"/>
      <c r="BC109" s="129"/>
      <c r="BD109" s="130"/>
      <c r="BE109" s="131"/>
      <c r="BF109" s="131"/>
      <c r="BG109" s="131"/>
      <c r="BH109" s="132"/>
      <c r="BI109" s="130"/>
      <c r="BJ109" s="131"/>
      <c r="BK109" s="131"/>
      <c r="BL109" s="131"/>
      <c r="BM109" s="132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3" t="str">
        <f t="shared" si="38"/>
        <v/>
      </c>
      <c r="GE109" s="74" t="str">
        <f t="shared" si="39"/>
        <v>**</v>
      </c>
      <c r="GF109" s="74" t="str">
        <f t="shared" si="40"/>
        <v/>
      </c>
      <c r="GG109" s="74" t="str">
        <f t="shared" si="41"/>
        <v/>
      </c>
      <c r="GH109" s="75" t="str">
        <f t="shared" si="42"/>
        <v/>
      </c>
      <c r="GI109" s="74" t="str">
        <f t="shared" si="43"/>
        <v/>
      </c>
      <c r="GJ109" s="75" t="str">
        <f t="shared" si="44"/>
        <v/>
      </c>
      <c r="GK109" s="75" t="str">
        <f t="shared" si="45"/>
        <v/>
      </c>
      <c r="GL109" s="75" t="str">
        <f t="shared" si="46"/>
        <v/>
      </c>
      <c r="GM109" s="13">
        <f>ROW()</f>
        <v>109</v>
      </c>
      <c r="GN109" s="13" t="str">
        <f>IF(LEN(GL109)&gt;0,MAX(GN$11:GN108)+1,"")</f>
        <v/>
      </c>
      <c r="GO109" s="6" t="str">
        <f>IF(N109&gt;0,IF(O109=0,"K","Both"),IF(O109&gt;0,"C",""))</f>
        <v/>
      </c>
      <c r="GP109" s="75" t="str">
        <f>IF(ISTEXT(P109),A109,"")</f>
        <v/>
      </c>
      <c r="GQ109" s="76">
        <f>IF(ISNUMBER(GP109),IF(GP109&gt;8,MAX(GQ$10:GQ108)+1,0),0)</f>
        <v>0</v>
      </c>
      <c r="GR109" s="77" t="str">
        <f>IF(TRIM(P109)&gt;"a",COUNTIF([1]DrawDay1!AW$4:AW$3049,GE109)+COUNTIF([1]DrawDay1!AW$4:AW$3049,GF109)+COUNTIF([1]DrawDay2!AW$4:AW$2962,GE109)+COUNTIF([1]DrawDay2!AW$4:AW$2962,GF109)+COUNTIF([1]DrawDay3!AW$4:AW$2311,GE109)+COUNTIF([1]DrawDay3!AW$4:AW$2311,GF109)+COUNTIF([1]WarCanoe!AE$5:AE$1500,GD109),"")</f>
        <v/>
      </c>
      <c r="GS109" s="76">
        <f>IF(ISNUMBER(GR109),IF(GR109&gt;8,MAX(GS$10:GS108)+1,0),0)</f>
        <v>0</v>
      </c>
      <c r="GT109" s="78" t="str">
        <f t="shared" si="47"/>
        <v>**</v>
      </c>
      <c r="GU109" s="78"/>
      <c r="GV109" s="78" t="str">
        <f>IF(GK109="","",MATCH(GK109,GK$1:GK108,0))</f>
        <v/>
      </c>
      <c r="GW109" s="78" t="str">
        <f t="shared" si="48"/>
        <v/>
      </c>
      <c r="GX109" s="78" t="str">
        <f>IF(ISNUMBER(GW109),P109,"")</f>
        <v/>
      </c>
      <c r="GY109" s="74" t="str">
        <f>IF(ISNUMBER(GW109),INDEX(P$1:P$167,GW109),"")</f>
        <v/>
      </c>
      <c r="GZ109" s="79" t="str">
        <f>IF(ISNUMBER(GW109),MAX(GZ$11:GZ108)+1,"")</f>
        <v/>
      </c>
      <c r="HA109" s="80">
        <f>IF(ISTEXT(P109),IF(FIND(" ",P109&amp;HA$10)=(LEN(P109)+1),ROW(),0),0)</f>
        <v>0</v>
      </c>
      <c r="HB109" s="81">
        <f>IF(IF(LEN(TRIM(P109))=0,0,LEN(TRIM(P109))-LEN(SUBSTITUTE(P109," ",""))+1)&gt;2,ROW(),0)</f>
        <v>0</v>
      </c>
      <c r="HC109" s="81" t="str">
        <f>IF(LEN(R109)&gt;0,VLOOKUP(R109,HC$172:HD$179,2,FALSE),"")</f>
        <v/>
      </c>
      <c r="HD109" s="81" t="str">
        <f>IF(LEN(P109)&gt;0,IF(ISNA(HC109),ROW(),""),"")</f>
        <v/>
      </c>
      <c r="HE109" s="82" t="str">
        <f>IF(LEN(P109)&gt;0,IF(LEN(S109)&gt;0,VLOOKUP(P109,[1]PadTracInfo!G$2:H$999,2,FALSE),""),"")</f>
        <v/>
      </c>
      <c r="HF109" s="82"/>
      <c r="HG109" s="82" t="str">
        <f>IF(HF109="ok","ok",IF(LEN(S109)&gt;0,IF(S109=HE109,"ok","mismatch"),""))</f>
        <v/>
      </c>
      <c r="HH109" s="82" t="str">
        <f>IF(LEN(P109)&gt;0,IF(LEN(HG109)&gt;0,HG109,IF(LEN(S109)=0,VLOOKUP(P109,[1]PadTracInfo!G$2:H$999,2,FALSE),"")),"")</f>
        <v/>
      </c>
      <c r="HI109" s="83" t="str">
        <f>IF(LEN(P109)&gt;0,IF(ISNA(HH109),"Not Registered",IF(HH109="ok","ok",IF(HH109="mismatch","Registration number does not match",IF(ISNUMBER(HH109),"ok","Logic ERROR")))),"")</f>
        <v/>
      </c>
    </row>
    <row r="110" spans="1:217" ht="13.5" thickBot="1" x14ac:dyDescent="0.25">
      <c r="A110" s="54" t="str">
        <f>IF(ISTEXT(P110),COUNTIF([1]DrawDay1!AX$4:AX$3049,GE110)+COUNTIF([1]DrawDay1!AX$4:AX$3049,GF110)+COUNTIF([1]DrawDay2!AX$4:AX$2962,GE110)+COUNTIF([1]DrawDay2!AX$4:AX$2962,GF110)+COUNTIF([1]DrawDay3!AX$4:AX$2311,GE110)+COUNTIF([1]DrawDay3!AX$4:AX$2311,GF110)+COUNTIF([1]WarCanoe!AF$4:AF3450,GE110),"")</f>
        <v/>
      </c>
      <c r="B110" s="54" t="str">
        <f>IF(ISTEXT(P110),COUNTIF([1]DrawDay1!AV$4:AV$3049,GE110)+COUNTIF([1]DrawDay2!AV$4:AV$2962,GE110)+COUNTIF([1]DrawDay3!AV$4:AV$2311,GE110)+COUNTIF([1]WarCanoe!AG$4:AG3450,GE110),"")</f>
        <v/>
      </c>
      <c r="C110" s="55">
        <f t="shared" si="37"/>
        <v>0</v>
      </c>
      <c r="D110" s="54">
        <f>COUNTIFS($U$7:$GC$7,D$10,$U110:$GC110,"&gt;a")+COUNTIFS($U$7:$GC$7,D$10,$U110:$GC110,"&gt;0")</f>
        <v>0</v>
      </c>
      <c r="E110" s="54">
        <f>COUNTIFS($U$7:$GC$7,E$10,$U110:$GC110,"&gt;a")+COUNTIFS($U$7:$GC$7,E$10,$U110:$GC110,"&gt;0")</f>
        <v>0</v>
      </c>
      <c r="F110" s="54">
        <f>COUNTIFS($U$7:$GC$7,F$10,$U110:$GC110,"&gt;a")+COUNTIFS($U$7:$GC$7,F$10,$U110:$GC110,"&gt;0")</f>
        <v>0</v>
      </c>
      <c r="G110" s="54">
        <f>COUNTIFS($U$7:$GC$7,G$10,$U110:$GC110,"&gt;a")+COUNTIFS($U$7:$GC$7,G$10,$U110:$GC110,"&gt;0")</f>
        <v>0</v>
      </c>
      <c r="H110" s="54">
        <f>COUNTIFS($U$7:$GC$7,H$10,$U110:$GC110,"&gt;a")+COUNTIFS($U$7:$GC$7,H$10,$U110:$GC110,"&gt;0")</f>
        <v>0</v>
      </c>
      <c r="I110" s="54">
        <f>COUNTIFS($U$7:$GC$7,I$10,$U110:$GC110,"&gt;a")+COUNTIFS($U$7:$GC$7,I$10,$U110:$GC110,"&gt;0")</f>
        <v>0</v>
      </c>
      <c r="J110" s="54">
        <f>COUNTIFS($U$7:$GC$7,J$10,$U110:$GC110,"&gt;a")+COUNTIFS($U$7:$GC$7,J$10,$U110:$GC110,"&gt;0")</f>
        <v>0</v>
      </c>
      <c r="K110" s="54">
        <f>COUNTIFS($U$7:$GC$7,K$10,$U110:$GC110,"&gt;a")+COUNTIFS($U$7:$GC$7,K$10,$U110:$GC110,"&gt;0")</f>
        <v>0</v>
      </c>
      <c r="L110" s="54">
        <f>COUNTIFS($U$7:$GC$7,L$10,$U110:$GC110,"&gt;a")+COUNTIFS($U$7:$GC$7,L$10,$U110:$GC110,"&gt;0")</f>
        <v>0</v>
      </c>
      <c r="M110" s="54">
        <f>COUNTIFS($U$7:$GC$7,M$10,$U110:$GC110,"&gt;a")+COUNTIFS($U$7:$GC$7,M$10,$U110:$GC110,"&gt;0")</f>
        <v>0</v>
      </c>
      <c r="N110" s="54">
        <f>COUNTIFS($U$8:$GC$8,"=K",U110:GC110,"&gt;a")+COUNTIFS($U$8:$GC$8,"=K",U110:GC110,"&gt;0")</f>
        <v>0</v>
      </c>
      <c r="O110" s="54">
        <f>COUNTIFS($U$8:$GC$8,"=C",U110:GC110,"&gt;a")+COUNTIFS($U$8:$GC$8,"=C",U110:GC110,"&gt;0")</f>
        <v>0</v>
      </c>
      <c r="P110" s="120"/>
      <c r="Q110" s="121"/>
      <c r="R110" s="122"/>
      <c r="S110" s="134"/>
      <c r="T110" s="124"/>
      <c r="U110" s="126"/>
      <c r="V110" s="126"/>
      <c r="W110" s="126"/>
      <c r="X110" s="126"/>
      <c r="Y110" s="125"/>
      <c r="Z110" s="125"/>
      <c r="AA110" s="126"/>
      <c r="AB110" s="126"/>
      <c r="AC110" s="126"/>
      <c r="AD110" s="126"/>
      <c r="AE110" s="126"/>
      <c r="AF110" s="126"/>
      <c r="AG110" s="126"/>
      <c r="AH110" s="126"/>
      <c r="AI110" s="136"/>
      <c r="AJ110" s="126"/>
      <c r="AK110" s="136"/>
      <c r="AL110" s="136"/>
      <c r="AM110" s="127"/>
      <c r="AN110" s="127"/>
      <c r="AO110" s="127"/>
      <c r="AP110" s="128"/>
      <c r="AQ110" s="128"/>
      <c r="AR110" s="128"/>
      <c r="AS110" s="129"/>
      <c r="AT110" s="130"/>
      <c r="AU110" s="131"/>
      <c r="AV110" s="131"/>
      <c r="AW110" s="131"/>
      <c r="AX110" s="132"/>
      <c r="AY110" s="130"/>
      <c r="AZ110" s="131"/>
      <c r="BA110" s="131"/>
      <c r="BB110" s="131"/>
      <c r="BC110" s="129"/>
      <c r="BD110" s="130"/>
      <c r="BE110" s="131"/>
      <c r="BF110" s="131"/>
      <c r="BG110" s="131"/>
      <c r="BH110" s="132"/>
      <c r="BI110" s="130"/>
      <c r="BJ110" s="131"/>
      <c r="BK110" s="131"/>
      <c r="BL110" s="131"/>
      <c r="BM110" s="132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3" t="str">
        <f t="shared" si="38"/>
        <v/>
      </c>
      <c r="GE110" s="74" t="str">
        <f t="shared" si="39"/>
        <v>**</v>
      </c>
      <c r="GF110" s="74" t="str">
        <f t="shared" si="40"/>
        <v/>
      </c>
      <c r="GG110" s="74" t="str">
        <f t="shared" si="41"/>
        <v/>
      </c>
      <c r="GH110" s="75" t="str">
        <f t="shared" si="42"/>
        <v/>
      </c>
      <c r="GI110" s="74" t="str">
        <f t="shared" si="43"/>
        <v/>
      </c>
      <c r="GJ110" s="75" t="str">
        <f t="shared" si="44"/>
        <v/>
      </c>
      <c r="GK110" s="75" t="str">
        <f t="shared" si="45"/>
        <v/>
      </c>
      <c r="GL110" s="75" t="str">
        <f t="shared" si="46"/>
        <v/>
      </c>
      <c r="GM110" s="13">
        <f>ROW()</f>
        <v>110</v>
      </c>
      <c r="GN110" s="13" t="str">
        <f>IF(LEN(GL110)&gt;0,MAX(GN$11:GN109)+1,"")</f>
        <v/>
      </c>
      <c r="GO110" s="6" t="str">
        <f>IF(N110&gt;0,IF(O110=0,"K","Both"),IF(O110&gt;0,"C",""))</f>
        <v/>
      </c>
      <c r="GP110" s="75" t="str">
        <f>IF(ISTEXT(P110),A110,"")</f>
        <v/>
      </c>
      <c r="GQ110" s="76">
        <f>IF(ISNUMBER(GP110),IF(GP110&gt;8,MAX(GQ$10:GQ109)+1,0),0)</f>
        <v>0</v>
      </c>
      <c r="GR110" s="77" t="str">
        <f>IF(TRIM(P110)&gt;"a",COUNTIF([1]DrawDay1!AW$4:AW$3049,GE110)+COUNTIF([1]DrawDay1!AW$4:AW$3049,GF110)+COUNTIF([1]DrawDay2!AW$4:AW$2962,GE110)+COUNTIF([1]DrawDay2!AW$4:AW$2962,GF110)+COUNTIF([1]DrawDay3!AW$4:AW$2311,GE110)+COUNTIF([1]DrawDay3!AW$4:AW$2311,GF110)+COUNTIF([1]WarCanoe!AE$5:AE$1500,GD110),"")</f>
        <v/>
      </c>
      <c r="GS110" s="76">
        <f>IF(ISNUMBER(GR110),IF(GR110&gt;8,MAX(GS$10:GS109)+1,0),0)</f>
        <v>0</v>
      </c>
      <c r="GT110" s="78" t="str">
        <f t="shared" si="47"/>
        <v>**</v>
      </c>
      <c r="GU110" s="78"/>
      <c r="GV110" s="78" t="str">
        <f>IF(GK110="","",MATCH(GK110,GK$1:GK109,0))</f>
        <v/>
      </c>
      <c r="GW110" s="78" t="str">
        <f t="shared" si="48"/>
        <v/>
      </c>
      <c r="GX110" s="78" t="str">
        <f>IF(ISNUMBER(GW110),P110,"")</f>
        <v/>
      </c>
      <c r="GY110" s="74" t="str">
        <f>IF(ISNUMBER(GW110),INDEX(P$1:P$167,GW110),"")</f>
        <v/>
      </c>
      <c r="GZ110" s="79" t="str">
        <f>IF(ISNUMBER(GW110),MAX(GZ$11:GZ109)+1,"")</f>
        <v/>
      </c>
      <c r="HA110" s="80">
        <f>IF(ISTEXT(P110),IF(FIND(" ",P110&amp;HA$10)=(LEN(P110)+1),ROW(),0),0)</f>
        <v>0</v>
      </c>
      <c r="HB110" s="81">
        <f>IF(IF(LEN(TRIM(P110))=0,0,LEN(TRIM(P110))-LEN(SUBSTITUTE(P110," ",""))+1)&gt;2,ROW(),0)</f>
        <v>0</v>
      </c>
      <c r="HC110" s="81" t="str">
        <f>IF(LEN(R110)&gt;0,VLOOKUP(R110,HC$172:HD$179,2,FALSE),"")</f>
        <v/>
      </c>
      <c r="HD110" s="81" t="str">
        <f>IF(LEN(P110)&gt;0,IF(ISNA(HC110),ROW(),""),"")</f>
        <v/>
      </c>
      <c r="HE110" s="82" t="str">
        <f>IF(LEN(P110)&gt;0,IF(LEN(S110)&gt;0,VLOOKUP(P110,[1]PadTracInfo!G$2:H$999,2,FALSE),""),"")</f>
        <v/>
      </c>
      <c r="HF110" s="82"/>
      <c r="HG110" s="82" t="str">
        <f>IF(HF110="ok","ok",IF(LEN(S110)&gt;0,IF(S110=HE110,"ok","mismatch"),""))</f>
        <v/>
      </c>
      <c r="HH110" s="82" t="str">
        <f>IF(LEN(P110)&gt;0,IF(LEN(HG110)&gt;0,HG110,IF(LEN(S110)=0,VLOOKUP(P110,[1]PadTracInfo!G$2:H$999,2,FALSE),"")),"")</f>
        <v/>
      </c>
      <c r="HI110" s="83" t="str">
        <f>IF(LEN(P110)&gt;0,IF(ISNA(HH110),"Not Registered",IF(HH110="ok","ok",IF(HH110="mismatch","Registration number does not match",IF(ISNUMBER(HH110),"ok","Logic ERROR")))),"")</f>
        <v/>
      </c>
    </row>
    <row r="111" spans="1:217" ht="13.5" thickBot="1" x14ac:dyDescent="0.25">
      <c r="A111" s="54" t="str">
        <f>IF(ISTEXT(P111),COUNTIF([1]DrawDay1!AX$4:AX$3049,GE111)+COUNTIF([1]DrawDay1!AX$4:AX$3049,GF111)+COUNTIF([1]DrawDay2!AX$4:AX$2962,GE111)+COUNTIF([1]DrawDay2!AX$4:AX$2962,GF111)+COUNTIF([1]DrawDay3!AX$4:AX$2311,GE111)+COUNTIF([1]DrawDay3!AX$4:AX$2311,GF111)+COUNTIF([1]WarCanoe!AF$4:AF3451,GE111),"")</f>
        <v/>
      </c>
      <c r="B111" s="54" t="str">
        <f>IF(ISTEXT(P111),COUNTIF([1]DrawDay1!AV$4:AV$3049,GE111)+COUNTIF([1]DrawDay2!AV$4:AV$2962,GE111)+COUNTIF([1]DrawDay3!AV$4:AV$2311,GE111)+COUNTIF([1]WarCanoe!AG$4:AG3451,GE111),"")</f>
        <v/>
      </c>
      <c r="C111" s="55">
        <f t="shared" si="37"/>
        <v>0</v>
      </c>
      <c r="D111" s="54">
        <f>COUNTIFS($U$7:$GC$7,D$10,$U111:$GC111,"&gt;a")+COUNTIFS($U$7:$GC$7,D$10,$U111:$GC111,"&gt;0")</f>
        <v>0</v>
      </c>
      <c r="E111" s="54">
        <f>COUNTIFS($U$7:$GC$7,E$10,$U111:$GC111,"&gt;a")+COUNTIFS($U$7:$GC$7,E$10,$U111:$GC111,"&gt;0")</f>
        <v>0</v>
      </c>
      <c r="F111" s="54">
        <f>COUNTIFS($U$7:$GC$7,F$10,$U111:$GC111,"&gt;a")+COUNTIFS($U$7:$GC$7,F$10,$U111:$GC111,"&gt;0")</f>
        <v>0</v>
      </c>
      <c r="G111" s="54">
        <f>COUNTIFS($U$7:$GC$7,G$10,$U111:$GC111,"&gt;a")+COUNTIFS($U$7:$GC$7,G$10,$U111:$GC111,"&gt;0")</f>
        <v>0</v>
      </c>
      <c r="H111" s="54">
        <f>COUNTIFS($U$7:$GC$7,H$10,$U111:$GC111,"&gt;a")+COUNTIFS($U$7:$GC$7,H$10,$U111:$GC111,"&gt;0")</f>
        <v>0</v>
      </c>
      <c r="I111" s="54">
        <f>COUNTIFS($U$7:$GC$7,I$10,$U111:$GC111,"&gt;a")+COUNTIFS($U$7:$GC$7,I$10,$U111:$GC111,"&gt;0")</f>
        <v>0</v>
      </c>
      <c r="J111" s="54">
        <f>COUNTIFS($U$7:$GC$7,J$10,$U111:$GC111,"&gt;a")+COUNTIFS($U$7:$GC$7,J$10,$U111:$GC111,"&gt;0")</f>
        <v>0</v>
      </c>
      <c r="K111" s="54">
        <f>COUNTIFS($U$7:$GC$7,K$10,$U111:$GC111,"&gt;a")+COUNTIFS($U$7:$GC$7,K$10,$U111:$GC111,"&gt;0")</f>
        <v>0</v>
      </c>
      <c r="L111" s="54">
        <f>COUNTIFS($U$7:$GC$7,L$10,$U111:$GC111,"&gt;a")+COUNTIFS($U$7:$GC$7,L$10,$U111:$GC111,"&gt;0")</f>
        <v>0</v>
      </c>
      <c r="M111" s="54">
        <f>COUNTIFS($U$7:$GC$7,M$10,$U111:$GC111,"&gt;a")+COUNTIFS($U$7:$GC$7,M$10,$U111:$GC111,"&gt;0")</f>
        <v>0</v>
      </c>
      <c r="N111" s="54">
        <f>COUNTIFS($U$8:$GC$8,"=K",U111:GC111,"&gt;a")+COUNTIFS($U$8:$GC$8,"=K",U111:GC111,"&gt;0")</f>
        <v>0</v>
      </c>
      <c r="O111" s="54">
        <f>COUNTIFS($U$8:$GC$8,"=C",U111:GC111,"&gt;a")+COUNTIFS($U$8:$GC$8,"=C",U111:GC111,"&gt;0")</f>
        <v>0</v>
      </c>
      <c r="P111" s="120"/>
      <c r="Q111" s="121"/>
      <c r="R111" s="122"/>
      <c r="S111" s="134"/>
      <c r="T111" s="124"/>
      <c r="U111" s="126"/>
      <c r="V111" s="126"/>
      <c r="W111" s="126"/>
      <c r="X111" s="126"/>
      <c r="Y111" s="125"/>
      <c r="Z111" s="125"/>
      <c r="AA111" s="126"/>
      <c r="AB111" s="126"/>
      <c r="AC111" s="126"/>
      <c r="AD111" s="126"/>
      <c r="AE111" s="126"/>
      <c r="AF111" s="126"/>
      <c r="AG111" s="126"/>
      <c r="AH111" s="126"/>
      <c r="AI111" s="125"/>
      <c r="AJ111" s="125"/>
      <c r="AK111" s="136"/>
      <c r="AL111" s="136"/>
      <c r="AM111" s="127"/>
      <c r="AN111" s="127"/>
      <c r="AO111" s="127"/>
      <c r="AP111" s="128"/>
      <c r="AQ111" s="128"/>
      <c r="AR111" s="128"/>
      <c r="AS111" s="129"/>
      <c r="AT111" s="130"/>
      <c r="AU111" s="131"/>
      <c r="AV111" s="131"/>
      <c r="AW111" s="131"/>
      <c r="AX111" s="132"/>
      <c r="AY111" s="130"/>
      <c r="AZ111" s="131"/>
      <c r="BA111" s="131"/>
      <c r="BB111" s="131"/>
      <c r="BC111" s="129"/>
      <c r="BD111" s="130"/>
      <c r="BE111" s="131"/>
      <c r="BF111" s="131"/>
      <c r="BG111" s="131"/>
      <c r="BH111" s="132"/>
      <c r="BI111" s="130"/>
      <c r="BJ111" s="131"/>
      <c r="BK111" s="131"/>
      <c r="BL111" s="131"/>
      <c r="BM111" s="132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3" t="str">
        <f t="shared" si="38"/>
        <v/>
      </c>
      <c r="GE111" s="74" t="str">
        <f t="shared" si="39"/>
        <v>**</v>
      </c>
      <c r="GF111" s="74" t="str">
        <f t="shared" si="40"/>
        <v/>
      </c>
      <c r="GG111" s="74" t="str">
        <f t="shared" si="41"/>
        <v/>
      </c>
      <c r="GH111" s="75" t="str">
        <f t="shared" si="42"/>
        <v/>
      </c>
      <c r="GI111" s="74" t="str">
        <f t="shared" si="43"/>
        <v/>
      </c>
      <c r="GJ111" s="75" t="str">
        <f t="shared" si="44"/>
        <v/>
      </c>
      <c r="GK111" s="75" t="str">
        <f t="shared" si="45"/>
        <v/>
      </c>
      <c r="GL111" s="75" t="str">
        <f t="shared" si="46"/>
        <v/>
      </c>
      <c r="GM111" s="13">
        <f>ROW()</f>
        <v>111</v>
      </c>
      <c r="GN111" s="13" t="str">
        <f>IF(LEN(GL111)&gt;0,MAX(GN$11:GN110)+1,"")</f>
        <v/>
      </c>
      <c r="GO111" s="6" t="str">
        <f>IF(N111&gt;0,IF(O111=0,"K","Both"),IF(O111&gt;0,"C",""))</f>
        <v/>
      </c>
      <c r="GP111" s="75" t="str">
        <f>IF(ISTEXT(P111),A111,"")</f>
        <v/>
      </c>
      <c r="GQ111" s="76">
        <f>IF(ISNUMBER(GP111),IF(GP111&gt;8,MAX(GQ$10:GQ110)+1,0),0)</f>
        <v>0</v>
      </c>
      <c r="GR111" s="77" t="str">
        <f>IF(TRIM(P111)&gt;"a",COUNTIF([1]DrawDay1!AW$4:AW$3049,GE111)+COUNTIF([1]DrawDay1!AW$4:AW$3049,GF111)+COUNTIF([1]DrawDay2!AW$4:AW$2962,GE111)+COUNTIF([1]DrawDay2!AW$4:AW$2962,GF111)+COUNTIF([1]DrawDay3!AW$4:AW$2311,GE111)+COUNTIF([1]DrawDay3!AW$4:AW$2311,GF111)+COUNTIF([1]WarCanoe!AE$5:AE$1500,GD111),"")</f>
        <v/>
      </c>
      <c r="GS111" s="76">
        <f>IF(ISNUMBER(GR111),IF(GR111&gt;8,MAX(GS$10:GS110)+1,0),0)</f>
        <v>0</v>
      </c>
      <c r="GT111" s="78" t="str">
        <f t="shared" si="47"/>
        <v>**</v>
      </c>
      <c r="GU111" s="78"/>
      <c r="GV111" s="78" t="str">
        <f>IF(GK111="","",MATCH(GK111,GK$1:GK110,0))</f>
        <v/>
      </c>
      <c r="GW111" s="78" t="str">
        <f t="shared" si="48"/>
        <v/>
      </c>
      <c r="GX111" s="78" t="str">
        <f>IF(ISNUMBER(GW111),P111,"")</f>
        <v/>
      </c>
      <c r="GY111" s="74" t="str">
        <f>IF(ISNUMBER(GW111),INDEX(P$1:P$167,GW111),"")</f>
        <v/>
      </c>
      <c r="GZ111" s="79" t="str">
        <f>IF(ISNUMBER(GW111),MAX(GZ$11:GZ110)+1,"")</f>
        <v/>
      </c>
      <c r="HA111" s="80">
        <f>IF(ISTEXT(P111),IF(FIND(" ",P111&amp;HA$10)=(LEN(P111)+1),ROW(),0),0)</f>
        <v>0</v>
      </c>
      <c r="HB111" s="81">
        <f>IF(IF(LEN(TRIM(P111))=0,0,LEN(TRIM(P111))-LEN(SUBSTITUTE(P111," ",""))+1)&gt;2,ROW(),0)</f>
        <v>0</v>
      </c>
      <c r="HC111" s="81" t="str">
        <f>IF(LEN(R111)&gt;0,VLOOKUP(R111,HC$172:HD$179,2,FALSE),"")</f>
        <v/>
      </c>
      <c r="HD111" s="81" t="str">
        <f>IF(LEN(P111)&gt;0,IF(ISNA(HC111),ROW(),""),"")</f>
        <v/>
      </c>
      <c r="HE111" s="82" t="str">
        <f>IF(LEN(P111)&gt;0,IF(LEN(S111)&gt;0,VLOOKUP(P111,[1]PadTracInfo!G$2:H$999,2,FALSE),""),"")</f>
        <v/>
      </c>
      <c r="HF111" s="82"/>
      <c r="HG111" s="82" t="str">
        <f>IF(HF111="ok","ok",IF(LEN(S111)&gt;0,IF(S111=HE111,"ok","mismatch"),""))</f>
        <v/>
      </c>
      <c r="HH111" s="82" t="str">
        <f>IF(LEN(P111)&gt;0,IF(LEN(HG111)&gt;0,HG111,IF(LEN(S111)=0,VLOOKUP(P111,[1]PadTracInfo!G$2:H$999,2,FALSE),"")),"")</f>
        <v/>
      </c>
      <c r="HI111" s="83" t="str">
        <f>IF(LEN(P111)&gt;0,IF(ISNA(HH111),"Not Registered",IF(HH111="ok","ok",IF(HH111="mismatch","Registration number does not match",IF(ISNUMBER(HH111),"ok","Logic ERROR")))),"")</f>
        <v/>
      </c>
    </row>
    <row r="112" spans="1:217" ht="13.5" thickBot="1" x14ac:dyDescent="0.25">
      <c r="A112" s="54" t="str">
        <f>IF(ISTEXT(P112),COUNTIF([1]DrawDay1!AX$4:AX$3049,GE112)+COUNTIF([1]DrawDay1!AX$4:AX$3049,GF112)+COUNTIF([1]DrawDay2!AX$4:AX$2962,GE112)+COUNTIF([1]DrawDay2!AX$4:AX$2962,GF112)+COUNTIF([1]DrawDay3!AX$4:AX$2311,GE112)+COUNTIF([1]DrawDay3!AX$4:AX$2311,GF112)+COUNTIF([1]WarCanoe!AF$4:AF3452,GE112),"")</f>
        <v/>
      </c>
      <c r="B112" s="54" t="str">
        <f>IF(ISTEXT(P112),COUNTIF([1]DrawDay1!AV$4:AV$3049,GE112)+COUNTIF([1]DrawDay2!AV$4:AV$2962,GE112)+COUNTIF([1]DrawDay3!AV$4:AV$2311,GE112)+COUNTIF([1]WarCanoe!AG$4:AG3452,GE112),"")</f>
        <v/>
      </c>
      <c r="C112" s="55">
        <f t="shared" si="37"/>
        <v>0</v>
      </c>
      <c r="D112" s="54">
        <f>COUNTIFS($U$7:$GC$7,D$10,$U112:$GC112,"&gt;a")+COUNTIFS($U$7:$GC$7,D$10,$U112:$GC112,"&gt;0")</f>
        <v>0</v>
      </c>
      <c r="E112" s="54">
        <f>COUNTIFS($U$7:$GC$7,E$10,$U112:$GC112,"&gt;a")+COUNTIFS($U$7:$GC$7,E$10,$U112:$GC112,"&gt;0")</f>
        <v>0</v>
      </c>
      <c r="F112" s="54">
        <f>COUNTIFS($U$7:$GC$7,F$10,$U112:$GC112,"&gt;a")+COUNTIFS($U$7:$GC$7,F$10,$U112:$GC112,"&gt;0")</f>
        <v>0</v>
      </c>
      <c r="G112" s="54">
        <f>COUNTIFS($U$7:$GC$7,G$10,$U112:$GC112,"&gt;a")+COUNTIFS($U$7:$GC$7,G$10,$U112:$GC112,"&gt;0")</f>
        <v>0</v>
      </c>
      <c r="H112" s="54">
        <f>COUNTIFS($U$7:$GC$7,H$10,$U112:$GC112,"&gt;a")+COUNTIFS($U$7:$GC$7,H$10,$U112:$GC112,"&gt;0")</f>
        <v>0</v>
      </c>
      <c r="I112" s="54">
        <f>COUNTIFS($U$7:$GC$7,I$10,$U112:$GC112,"&gt;a")+COUNTIFS($U$7:$GC$7,I$10,$U112:$GC112,"&gt;0")</f>
        <v>0</v>
      </c>
      <c r="J112" s="54">
        <f>COUNTIFS($U$7:$GC$7,J$10,$U112:$GC112,"&gt;a")+COUNTIFS($U$7:$GC$7,J$10,$U112:$GC112,"&gt;0")</f>
        <v>0</v>
      </c>
      <c r="K112" s="54">
        <f>COUNTIFS($U$7:$GC$7,K$10,$U112:$GC112,"&gt;a")+COUNTIFS($U$7:$GC$7,K$10,$U112:$GC112,"&gt;0")</f>
        <v>0</v>
      </c>
      <c r="L112" s="54">
        <f>COUNTIFS($U$7:$GC$7,L$10,$U112:$GC112,"&gt;a")+COUNTIFS($U$7:$GC$7,L$10,$U112:$GC112,"&gt;0")</f>
        <v>0</v>
      </c>
      <c r="M112" s="54">
        <f>COUNTIFS($U$7:$GC$7,M$10,$U112:$GC112,"&gt;a")+COUNTIFS($U$7:$GC$7,M$10,$U112:$GC112,"&gt;0")</f>
        <v>0</v>
      </c>
      <c r="N112" s="54">
        <f>COUNTIFS($U$8:$GC$8,"=K",U112:GC112,"&gt;a")+COUNTIFS($U$8:$GC$8,"=K",U112:GC112,"&gt;0")</f>
        <v>0</v>
      </c>
      <c r="O112" s="54">
        <f>COUNTIFS($U$8:$GC$8,"=C",U112:GC112,"&gt;a")+COUNTIFS($U$8:$GC$8,"=C",U112:GC112,"&gt;0")</f>
        <v>0</v>
      </c>
      <c r="P112" s="120"/>
      <c r="Q112" s="121"/>
      <c r="R112" s="122"/>
      <c r="S112" s="134"/>
      <c r="T112" s="124"/>
      <c r="U112" s="126"/>
      <c r="V112" s="126"/>
      <c r="W112" s="126"/>
      <c r="X112" s="126"/>
      <c r="Y112" s="125"/>
      <c r="Z112" s="125"/>
      <c r="AA112" s="126"/>
      <c r="AB112" s="126"/>
      <c r="AC112" s="126"/>
      <c r="AD112" s="125"/>
      <c r="AE112" s="125"/>
      <c r="AF112" s="125"/>
      <c r="AG112" s="126"/>
      <c r="AH112" s="126"/>
      <c r="AI112" s="125"/>
      <c r="AJ112" s="126"/>
      <c r="AK112" s="136"/>
      <c r="AL112" s="136"/>
      <c r="AM112" s="127"/>
      <c r="AN112" s="127"/>
      <c r="AO112" s="127"/>
      <c r="AP112" s="128"/>
      <c r="AQ112" s="128"/>
      <c r="AR112" s="128"/>
      <c r="AS112" s="129"/>
      <c r="AT112" s="130"/>
      <c r="AU112" s="131"/>
      <c r="AV112" s="131"/>
      <c r="AW112" s="131"/>
      <c r="AX112" s="132"/>
      <c r="AY112" s="130"/>
      <c r="AZ112" s="131"/>
      <c r="BA112" s="131"/>
      <c r="BB112" s="131"/>
      <c r="BC112" s="129"/>
      <c r="BD112" s="130"/>
      <c r="BE112" s="131"/>
      <c r="BF112" s="131"/>
      <c r="BG112" s="131"/>
      <c r="BH112" s="132"/>
      <c r="BI112" s="130"/>
      <c r="BJ112" s="131"/>
      <c r="BK112" s="131"/>
      <c r="BL112" s="131"/>
      <c r="BM112" s="132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3" t="str">
        <f t="shared" si="38"/>
        <v/>
      </c>
      <c r="GE112" s="74" t="str">
        <f t="shared" si="39"/>
        <v>**</v>
      </c>
      <c r="GF112" s="74" t="str">
        <f t="shared" si="40"/>
        <v/>
      </c>
      <c r="GG112" s="74" t="str">
        <f t="shared" si="41"/>
        <v/>
      </c>
      <c r="GH112" s="75" t="str">
        <f t="shared" si="42"/>
        <v/>
      </c>
      <c r="GI112" s="74" t="str">
        <f t="shared" si="43"/>
        <v/>
      </c>
      <c r="GJ112" s="75" t="str">
        <f t="shared" si="44"/>
        <v/>
      </c>
      <c r="GK112" s="75" t="str">
        <f t="shared" si="45"/>
        <v/>
      </c>
      <c r="GL112" s="75" t="str">
        <f t="shared" si="46"/>
        <v/>
      </c>
      <c r="GM112" s="13">
        <f>ROW()</f>
        <v>112</v>
      </c>
      <c r="GN112" s="13" t="str">
        <f>IF(LEN(GL112)&gt;0,MAX(GN$11:GN111)+1,"")</f>
        <v/>
      </c>
      <c r="GO112" s="6" t="str">
        <f>IF(N112&gt;0,IF(O112=0,"K","Both"),IF(O112&gt;0,"C",""))</f>
        <v/>
      </c>
      <c r="GP112" s="75" t="str">
        <f>IF(ISTEXT(P112),A112,"")</f>
        <v/>
      </c>
      <c r="GQ112" s="76">
        <f>IF(ISNUMBER(GP112),IF(GP112&gt;8,MAX(GQ$10:GQ111)+1,0),0)</f>
        <v>0</v>
      </c>
      <c r="GR112" s="77" t="str">
        <f>IF(TRIM(P112)&gt;"a",COUNTIF([1]DrawDay1!AW$4:AW$3049,GE112)+COUNTIF([1]DrawDay1!AW$4:AW$3049,GF112)+COUNTIF([1]DrawDay2!AW$4:AW$2962,GE112)+COUNTIF([1]DrawDay2!AW$4:AW$2962,GF112)+COUNTIF([1]DrawDay3!AW$4:AW$2311,GE112)+COUNTIF([1]DrawDay3!AW$4:AW$2311,GF112)+COUNTIF([1]WarCanoe!AE$5:AE$1500,GD112),"")</f>
        <v/>
      </c>
      <c r="GS112" s="76">
        <f>IF(ISNUMBER(GR112),IF(GR112&gt;8,MAX(GS$10:GS111)+1,0),0)</f>
        <v>0</v>
      </c>
      <c r="GT112" s="78" t="str">
        <f t="shared" si="47"/>
        <v>**</v>
      </c>
      <c r="GU112" s="78"/>
      <c r="GV112" s="78" t="str">
        <f>IF(GK112="","",MATCH(GK112,GK$1:GK111,0))</f>
        <v/>
      </c>
      <c r="GW112" s="78" t="str">
        <f t="shared" si="48"/>
        <v/>
      </c>
      <c r="GX112" s="78" t="str">
        <f>IF(ISNUMBER(GW112),P112,"")</f>
        <v/>
      </c>
      <c r="GY112" s="74" t="str">
        <f>IF(ISNUMBER(GW112),INDEX(P$1:P$167,GW112),"")</f>
        <v/>
      </c>
      <c r="GZ112" s="79" t="str">
        <f>IF(ISNUMBER(GW112),MAX(GZ$11:GZ111)+1,"")</f>
        <v/>
      </c>
      <c r="HA112" s="80">
        <f>IF(ISTEXT(P112),IF(FIND(" ",P112&amp;HA$10)=(LEN(P112)+1),ROW(),0),0)</f>
        <v>0</v>
      </c>
      <c r="HB112" s="81">
        <f>IF(IF(LEN(TRIM(P112))=0,0,LEN(TRIM(P112))-LEN(SUBSTITUTE(P112," ",""))+1)&gt;2,ROW(),0)</f>
        <v>0</v>
      </c>
      <c r="HC112" s="81" t="str">
        <f>IF(LEN(R112)&gt;0,VLOOKUP(R112,HC$172:HD$179,2,FALSE),"")</f>
        <v/>
      </c>
      <c r="HD112" s="81" t="str">
        <f>IF(LEN(P112)&gt;0,IF(ISNA(HC112),ROW(),""),"")</f>
        <v/>
      </c>
      <c r="HE112" s="82" t="str">
        <f>IF(LEN(P112)&gt;0,IF(LEN(S112)&gt;0,VLOOKUP(P112,[1]PadTracInfo!G$2:H$999,2,FALSE),""),"")</f>
        <v/>
      </c>
      <c r="HF112" s="82"/>
      <c r="HG112" s="82" t="str">
        <f>IF(HF112="ok","ok",IF(LEN(S112)&gt;0,IF(S112=HE112,"ok","mismatch"),""))</f>
        <v/>
      </c>
      <c r="HH112" s="82" t="str">
        <f>IF(LEN(P112)&gt;0,IF(LEN(HG112)&gt;0,HG112,IF(LEN(S112)=0,VLOOKUP(P112,[1]PadTracInfo!G$2:H$999,2,FALSE),"")),"")</f>
        <v/>
      </c>
      <c r="HI112" s="83" t="str">
        <f>IF(LEN(P112)&gt;0,IF(ISNA(HH112),"Not Registered",IF(HH112="ok","ok",IF(HH112="mismatch","Registration number does not match",IF(ISNUMBER(HH112),"ok","Logic ERROR")))),"")</f>
        <v/>
      </c>
    </row>
    <row r="113" spans="1:217" ht="13.5" thickBot="1" x14ac:dyDescent="0.25">
      <c r="A113" s="54" t="str">
        <f>IF(ISTEXT(P113),COUNTIF([1]DrawDay1!AX$4:AX$3049,GE113)+COUNTIF([1]DrawDay1!AX$4:AX$3049,GF113)+COUNTIF([1]DrawDay2!AX$4:AX$2962,GE113)+COUNTIF([1]DrawDay2!AX$4:AX$2962,GF113)+COUNTIF([1]DrawDay3!AX$4:AX$2311,GE113)+COUNTIF([1]DrawDay3!AX$4:AX$2311,GF113)+COUNTIF([1]WarCanoe!AF$4:AF3453,GE113),"")</f>
        <v/>
      </c>
      <c r="B113" s="54" t="str">
        <f>IF(ISTEXT(P113),COUNTIF([1]DrawDay1!AV$4:AV$3049,GE113)+COUNTIF([1]DrawDay2!AV$4:AV$2962,GE113)+COUNTIF([1]DrawDay3!AV$4:AV$2311,GE113)+COUNTIF([1]WarCanoe!AG$4:AG3453,GE113),"")</f>
        <v/>
      </c>
      <c r="C113" s="55">
        <f t="shared" si="37"/>
        <v>0</v>
      </c>
      <c r="D113" s="54">
        <f>COUNTIFS($U$7:$GC$7,D$10,$U113:$GC113,"&gt;a")+COUNTIFS($U$7:$GC$7,D$10,$U113:$GC113,"&gt;0")</f>
        <v>0</v>
      </c>
      <c r="E113" s="54">
        <f>COUNTIFS($U$7:$GC$7,E$10,$U113:$GC113,"&gt;a")+COUNTIFS($U$7:$GC$7,E$10,$U113:$GC113,"&gt;0")</f>
        <v>0</v>
      </c>
      <c r="F113" s="54">
        <f>COUNTIFS($U$7:$GC$7,F$10,$U113:$GC113,"&gt;a")+COUNTIFS($U$7:$GC$7,F$10,$U113:$GC113,"&gt;0")</f>
        <v>0</v>
      </c>
      <c r="G113" s="54">
        <f>COUNTIFS($U$7:$GC$7,G$10,$U113:$GC113,"&gt;a")+COUNTIFS($U$7:$GC$7,G$10,$U113:$GC113,"&gt;0")</f>
        <v>0</v>
      </c>
      <c r="H113" s="54">
        <f>COUNTIFS($U$7:$GC$7,H$10,$U113:$GC113,"&gt;a")+COUNTIFS($U$7:$GC$7,H$10,$U113:$GC113,"&gt;0")</f>
        <v>0</v>
      </c>
      <c r="I113" s="54">
        <f>COUNTIFS($U$7:$GC$7,I$10,$U113:$GC113,"&gt;a")+COUNTIFS($U$7:$GC$7,I$10,$U113:$GC113,"&gt;0")</f>
        <v>0</v>
      </c>
      <c r="J113" s="54">
        <f>COUNTIFS($U$7:$GC$7,J$10,$U113:$GC113,"&gt;a")+COUNTIFS($U$7:$GC$7,J$10,$U113:$GC113,"&gt;0")</f>
        <v>0</v>
      </c>
      <c r="K113" s="54">
        <f>COUNTIFS($U$7:$GC$7,K$10,$U113:$GC113,"&gt;a")+COUNTIFS($U$7:$GC$7,K$10,$U113:$GC113,"&gt;0")</f>
        <v>0</v>
      </c>
      <c r="L113" s="54">
        <f>COUNTIFS($U$7:$GC$7,L$10,$U113:$GC113,"&gt;a")+COUNTIFS($U$7:$GC$7,L$10,$U113:$GC113,"&gt;0")</f>
        <v>0</v>
      </c>
      <c r="M113" s="54">
        <f>COUNTIFS($U$7:$GC$7,M$10,$U113:$GC113,"&gt;a")+COUNTIFS($U$7:$GC$7,M$10,$U113:$GC113,"&gt;0")</f>
        <v>0</v>
      </c>
      <c r="N113" s="54">
        <f>COUNTIFS($U$8:$GC$8,"=K",U113:GC113,"&gt;a")+COUNTIFS($U$8:$GC$8,"=K",U113:GC113,"&gt;0")</f>
        <v>0</v>
      </c>
      <c r="O113" s="54">
        <f>COUNTIFS($U$8:$GC$8,"=C",U113:GC113,"&gt;a")+COUNTIFS($U$8:$GC$8,"=C",U113:GC113,"&gt;0")</f>
        <v>0</v>
      </c>
      <c r="P113" s="120"/>
      <c r="Q113" s="121"/>
      <c r="R113" s="122"/>
      <c r="S113" s="134"/>
      <c r="T113" s="124"/>
      <c r="U113" s="126"/>
      <c r="V113" s="126"/>
      <c r="W113" s="126"/>
      <c r="X113" s="126"/>
      <c r="Y113" s="125"/>
      <c r="Z113" s="125"/>
      <c r="AA113" s="126"/>
      <c r="AB113" s="126"/>
      <c r="AC113" s="126"/>
      <c r="AD113" s="126"/>
      <c r="AE113" s="126"/>
      <c r="AF113" s="125"/>
      <c r="AG113" s="126"/>
      <c r="AH113" s="126"/>
      <c r="AI113" s="126"/>
      <c r="AJ113" s="126"/>
      <c r="AK113" s="127"/>
      <c r="AL113" s="127"/>
      <c r="AM113" s="127"/>
      <c r="AN113" s="127"/>
      <c r="AO113" s="127"/>
      <c r="AP113" s="128"/>
      <c r="AQ113" s="128"/>
      <c r="AR113" s="128"/>
      <c r="AS113" s="129"/>
      <c r="AT113" s="130"/>
      <c r="AU113" s="131"/>
      <c r="AV113" s="131"/>
      <c r="AW113" s="131"/>
      <c r="AX113" s="132"/>
      <c r="AY113" s="130"/>
      <c r="AZ113" s="131"/>
      <c r="BA113" s="131"/>
      <c r="BB113" s="131"/>
      <c r="BC113" s="129"/>
      <c r="BD113" s="130"/>
      <c r="BE113" s="131"/>
      <c r="BF113" s="131"/>
      <c r="BG113" s="131"/>
      <c r="BH113" s="132"/>
      <c r="BI113" s="130"/>
      <c r="BJ113" s="131"/>
      <c r="BK113" s="131"/>
      <c r="BL113" s="131"/>
      <c r="BM113" s="132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27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3" t="str">
        <f t="shared" si="38"/>
        <v/>
      </c>
      <c r="GE113" s="74" t="str">
        <f t="shared" si="39"/>
        <v>**</v>
      </c>
      <c r="GF113" s="74" t="str">
        <f t="shared" si="40"/>
        <v/>
      </c>
      <c r="GG113" s="74" t="str">
        <f t="shared" si="41"/>
        <v/>
      </c>
      <c r="GH113" s="75" t="str">
        <f t="shared" si="42"/>
        <v/>
      </c>
      <c r="GI113" s="74" t="str">
        <f t="shared" si="43"/>
        <v/>
      </c>
      <c r="GJ113" s="75" t="str">
        <f t="shared" si="44"/>
        <v/>
      </c>
      <c r="GK113" s="75" t="str">
        <f t="shared" si="45"/>
        <v/>
      </c>
      <c r="GL113" s="75" t="str">
        <f t="shared" si="46"/>
        <v/>
      </c>
      <c r="GM113" s="13">
        <f>ROW()</f>
        <v>113</v>
      </c>
      <c r="GN113" s="13" t="str">
        <f>IF(LEN(GL113)&gt;0,MAX(GN$11:GN112)+1,"")</f>
        <v/>
      </c>
      <c r="GO113" s="6" t="str">
        <f>IF(N113&gt;0,IF(O113=0,"K","Both"),IF(O113&gt;0,"C",""))</f>
        <v/>
      </c>
      <c r="GP113" s="75" t="str">
        <f>IF(ISTEXT(P113),A113,"")</f>
        <v/>
      </c>
      <c r="GQ113" s="76">
        <f>IF(ISNUMBER(GP113),IF(GP113&gt;8,MAX(GQ$10:GQ112)+1,0),0)</f>
        <v>0</v>
      </c>
      <c r="GR113" s="77" t="str">
        <f>IF(TRIM(P113)&gt;"a",COUNTIF([1]DrawDay1!AW$4:AW$3049,GE113)+COUNTIF([1]DrawDay1!AW$4:AW$3049,GF113)+COUNTIF([1]DrawDay2!AW$4:AW$2962,GE113)+COUNTIF([1]DrawDay2!AW$4:AW$2962,GF113)+COUNTIF([1]DrawDay3!AW$4:AW$2311,GE113)+COUNTIF([1]DrawDay3!AW$4:AW$2311,GF113)+COUNTIF([1]WarCanoe!AE$5:AE$1500,GD113),"")</f>
        <v/>
      </c>
      <c r="GS113" s="76">
        <f>IF(ISNUMBER(GR113),IF(GR113&gt;8,MAX(GS$10:GS112)+1,0),0)</f>
        <v>0</v>
      </c>
      <c r="GT113" s="78" t="str">
        <f t="shared" si="47"/>
        <v>**</v>
      </c>
      <c r="GU113" s="78"/>
      <c r="GV113" s="78" t="str">
        <f>IF(GK113="","",MATCH(GK113,GK$1:GK112,0))</f>
        <v/>
      </c>
      <c r="GW113" s="78" t="str">
        <f t="shared" si="48"/>
        <v/>
      </c>
      <c r="GX113" s="78" t="str">
        <f>IF(ISNUMBER(GW113),P113,"")</f>
        <v/>
      </c>
      <c r="GY113" s="74" t="str">
        <f>IF(ISNUMBER(GW113),INDEX(P$1:P$167,GW113),"")</f>
        <v/>
      </c>
      <c r="GZ113" s="79" t="str">
        <f>IF(ISNUMBER(GW113),MAX(GZ$11:GZ112)+1,"")</f>
        <v/>
      </c>
      <c r="HA113" s="80">
        <f>IF(ISTEXT(P113),IF(FIND(" ",P113&amp;HA$10)=(LEN(P113)+1),ROW(),0),0)</f>
        <v>0</v>
      </c>
      <c r="HB113" s="81">
        <f>IF(IF(LEN(TRIM(P113))=0,0,LEN(TRIM(P113))-LEN(SUBSTITUTE(P113," ",""))+1)&gt;2,ROW(),0)</f>
        <v>0</v>
      </c>
      <c r="HC113" s="81" t="str">
        <f>IF(LEN(R113)&gt;0,VLOOKUP(R113,HC$172:HD$179,2,FALSE),"")</f>
        <v/>
      </c>
      <c r="HD113" s="81" t="str">
        <f>IF(LEN(P113)&gt;0,IF(ISNA(HC113),ROW(),""),"")</f>
        <v/>
      </c>
      <c r="HE113" s="82" t="str">
        <f>IF(LEN(P113)&gt;0,IF(LEN(S113)&gt;0,VLOOKUP(P113,[1]PadTracInfo!G$2:H$999,2,FALSE),""),"")</f>
        <v/>
      </c>
      <c r="HF113" s="82"/>
      <c r="HG113" s="82" t="str">
        <f>IF(HF113="ok","ok",IF(LEN(S113)&gt;0,IF(S113=HE113,"ok","mismatch"),""))</f>
        <v/>
      </c>
      <c r="HH113" s="82" t="str">
        <f>IF(LEN(P113)&gt;0,IF(LEN(HG113)&gt;0,HG113,IF(LEN(S113)=0,VLOOKUP(P113,[1]PadTracInfo!G$2:H$999,2,FALSE),"")),"")</f>
        <v/>
      </c>
      <c r="HI113" s="83" t="str">
        <f>IF(LEN(P113)&gt;0,IF(ISNA(HH113),"Not Registered",IF(HH113="ok","ok",IF(HH113="mismatch","Registration number does not match",IF(ISNUMBER(HH113),"ok","Logic ERROR")))),"")</f>
        <v/>
      </c>
    </row>
    <row r="114" spans="1:217" ht="13.5" thickBot="1" x14ac:dyDescent="0.25">
      <c r="A114" s="54" t="str">
        <f>IF(ISTEXT(P114),COUNTIF([1]DrawDay1!AX$4:AX$3049,GE114)+COUNTIF([1]DrawDay1!AX$4:AX$3049,GF114)+COUNTIF([1]DrawDay2!AX$4:AX$2962,GE114)+COUNTIF([1]DrawDay2!AX$4:AX$2962,GF114)+COUNTIF([1]DrawDay3!AX$4:AX$2311,GE114)+COUNTIF([1]DrawDay3!AX$4:AX$2311,GF114)+COUNTIF([1]WarCanoe!AF$4:AF3454,GE114),"")</f>
        <v/>
      </c>
      <c r="B114" s="54" t="str">
        <f>IF(ISTEXT(P114),COUNTIF([1]DrawDay1!AV$4:AV$3049,GE114)+COUNTIF([1]DrawDay2!AV$4:AV$2962,GE114)+COUNTIF([1]DrawDay3!AV$4:AV$2311,GE114)+COUNTIF([1]WarCanoe!AG$4:AG3454,GE114),"")</f>
        <v/>
      </c>
      <c r="C114" s="55">
        <f t="shared" si="37"/>
        <v>0</v>
      </c>
      <c r="D114" s="54">
        <f>COUNTIFS($U$7:$GC$7,D$10,$U114:$GC114,"&gt;a")+COUNTIFS($U$7:$GC$7,D$10,$U114:$GC114,"&gt;0")</f>
        <v>0</v>
      </c>
      <c r="E114" s="54">
        <f>COUNTIFS($U$7:$GC$7,E$10,$U114:$GC114,"&gt;a")+COUNTIFS($U$7:$GC$7,E$10,$U114:$GC114,"&gt;0")</f>
        <v>0</v>
      </c>
      <c r="F114" s="54">
        <f>COUNTIFS($U$7:$GC$7,F$10,$U114:$GC114,"&gt;a")+COUNTIFS($U$7:$GC$7,F$10,$U114:$GC114,"&gt;0")</f>
        <v>0</v>
      </c>
      <c r="G114" s="54">
        <f>COUNTIFS($U$7:$GC$7,G$10,$U114:$GC114,"&gt;a")+COUNTIFS($U$7:$GC$7,G$10,$U114:$GC114,"&gt;0")</f>
        <v>0</v>
      </c>
      <c r="H114" s="54">
        <f>COUNTIFS($U$7:$GC$7,H$10,$U114:$GC114,"&gt;a")+COUNTIFS($U$7:$GC$7,H$10,$U114:$GC114,"&gt;0")</f>
        <v>0</v>
      </c>
      <c r="I114" s="54">
        <f>COUNTIFS($U$7:$GC$7,I$10,$U114:$GC114,"&gt;a")+COUNTIFS($U$7:$GC$7,I$10,$U114:$GC114,"&gt;0")</f>
        <v>0</v>
      </c>
      <c r="J114" s="54">
        <f>COUNTIFS($U$7:$GC$7,J$10,$U114:$GC114,"&gt;a")+COUNTIFS($U$7:$GC$7,J$10,$U114:$GC114,"&gt;0")</f>
        <v>0</v>
      </c>
      <c r="K114" s="54">
        <f>COUNTIFS($U$7:$GC$7,K$10,$U114:$GC114,"&gt;a")+COUNTIFS($U$7:$GC$7,K$10,$U114:$GC114,"&gt;0")</f>
        <v>0</v>
      </c>
      <c r="L114" s="54">
        <f>COUNTIFS($U$7:$GC$7,L$10,$U114:$GC114,"&gt;a")+COUNTIFS($U$7:$GC$7,L$10,$U114:$GC114,"&gt;0")</f>
        <v>0</v>
      </c>
      <c r="M114" s="54">
        <f>COUNTIFS($U$7:$GC$7,M$10,$U114:$GC114,"&gt;a")+COUNTIFS($U$7:$GC$7,M$10,$U114:$GC114,"&gt;0")</f>
        <v>0</v>
      </c>
      <c r="N114" s="54">
        <f>COUNTIFS($U$8:$GC$8,"=K",U114:GC114,"&gt;a")+COUNTIFS($U$8:$GC$8,"=K",U114:GC114,"&gt;0")</f>
        <v>0</v>
      </c>
      <c r="O114" s="54">
        <f>COUNTIFS($U$8:$GC$8,"=C",U114:GC114,"&gt;a")+COUNTIFS($U$8:$GC$8,"=C",U114:GC114,"&gt;0")</f>
        <v>0</v>
      </c>
      <c r="P114" s="120"/>
      <c r="Q114" s="121"/>
      <c r="R114" s="122"/>
      <c r="S114" s="134"/>
      <c r="T114" s="124"/>
      <c r="U114" s="126"/>
      <c r="V114" s="126"/>
      <c r="W114" s="126"/>
      <c r="X114" s="126"/>
      <c r="Y114" s="125"/>
      <c r="Z114" s="125"/>
      <c r="AA114" s="126"/>
      <c r="AB114" s="126"/>
      <c r="AC114" s="126"/>
      <c r="AD114" s="126"/>
      <c r="AE114" s="126"/>
      <c r="AF114" s="125"/>
      <c r="AG114" s="126"/>
      <c r="AH114" s="126"/>
      <c r="AI114" s="125"/>
      <c r="AJ114" s="126"/>
      <c r="AK114" s="127"/>
      <c r="AL114" s="127"/>
      <c r="AM114" s="127"/>
      <c r="AN114" s="127"/>
      <c r="AO114" s="127"/>
      <c r="AP114" s="128"/>
      <c r="AQ114" s="128"/>
      <c r="AR114" s="128"/>
      <c r="AS114" s="129"/>
      <c r="AT114" s="130"/>
      <c r="AU114" s="131"/>
      <c r="AV114" s="131"/>
      <c r="AW114" s="131"/>
      <c r="AX114" s="132"/>
      <c r="AY114" s="130"/>
      <c r="AZ114" s="131"/>
      <c r="BA114" s="131"/>
      <c r="BB114" s="131"/>
      <c r="BC114" s="129"/>
      <c r="BD114" s="130"/>
      <c r="BE114" s="131"/>
      <c r="BF114" s="131"/>
      <c r="BG114" s="131"/>
      <c r="BH114" s="132"/>
      <c r="BI114" s="130"/>
      <c r="BJ114" s="131"/>
      <c r="BK114" s="131"/>
      <c r="BL114" s="131"/>
      <c r="BM114" s="132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27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3" t="str">
        <f t="shared" si="38"/>
        <v/>
      </c>
      <c r="GE114" s="74" t="str">
        <f t="shared" si="39"/>
        <v>**</v>
      </c>
      <c r="GF114" s="74" t="str">
        <f t="shared" si="40"/>
        <v/>
      </c>
      <c r="GG114" s="74" t="str">
        <f t="shared" si="41"/>
        <v/>
      </c>
      <c r="GH114" s="75" t="str">
        <f t="shared" si="42"/>
        <v/>
      </c>
      <c r="GI114" s="74" t="str">
        <f t="shared" si="43"/>
        <v/>
      </c>
      <c r="GJ114" s="75" t="str">
        <f t="shared" si="44"/>
        <v/>
      </c>
      <c r="GK114" s="75" t="str">
        <f t="shared" si="45"/>
        <v/>
      </c>
      <c r="GL114" s="75" t="str">
        <f t="shared" si="46"/>
        <v/>
      </c>
      <c r="GM114" s="13">
        <f>ROW()</f>
        <v>114</v>
      </c>
      <c r="GN114" s="13" t="str">
        <f>IF(LEN(GL114)&gt;0,MAX(GN$11:GN113)+1,"")</f>
        <v/>
      </c>
      <c r="GO114" s="6" t="str">
        <f>IF(N114&gt;0,IF(O114=0,"K","Both"),IF(O114&gt;0,"C",""))</f>
        <v/>
      </c>
      <c r="GP114" s="75" t="str">
        <f>IF(ISTEXT(P114),A114,"")</f>
        <v/>
      </c>
      <c r="GQ114" s="76">
        <f>IF(ISNUMBER(GP114),IF(GP114&gt;8,MAX(GQ$10:GQ113)+1,0),0)</f>
        <v>0</v>
      </c>
      <c r="GR114" s="77" t="str">
        <f>IF(TRIM(P114)&gt;"a",COUNTIF([1]DrawDay1!AW$4:AW$3049,GE114)+COUNTIF([1]DrawDay1!AW$4:AW$3049,GF114)+COUNTIF([1]DrawDay2!AW$4:AW$2962,GE114)+COUNTIF([1]DrawDay2!AW$4:AW$2962,GF114)+COUNTIF([1]DrawDay3!AW$4:AW$2311,GE114)+COUNTIF([1]DrawDay3!AW$4:AW$2311,GF114)+COUNTIF([1]WarCanoe!AE$5:AE$1500,GD114),"")</f>
        <v/>
      </c>
      <c r="GS114" s="76">
        <f>IF(ISNUMBER(GR114),IF(GR114&gt;8,MAX(GS$10:GS113)+1,0),0)</f>
        <v>0</v>
      </c>
      <c r="GT114" s="78" t="str">
        <f t="shared" si="47"/>
        <v>**</v>
      </c>
      <c r="GU114" s="78"/>
      <c r="GV114" s="78" t="str">
        <f>IF(GK114="","",MATCH(GK114,GK$1:GK113,0))</f>
        <v/>
      </c>
      <c r="GW114" s="78" t="str">
        <f t="shared" si="48"/>
        <v/>
      </c>
      <c r="GX114" s="78" t="str">
        <f>IF(ISNUMBER(GW114),P114,"")</f>
        <v/>
      </c>
      <c r="GY114" s="74" t="str">
        <f>IF(ISNUMBER(GW114),INDEX(P$1:P$167,GW114),"")</f>
        <v/>
      </c>
      <c r="GZ114" s="79" t="str">
        <f>IF(ISNUMBER(GW114),MAX(GZ$11:GZ113)+1,"")</f>
        <v/>
      </c>
      <c r="HA114" s="80">
        <f>IF(ISTEXT(P114),IF(FIND(" ",P114&amp;HA$10)=(LEN(P114)+1),ROW(),0),0)</f>
        <v>0</v>
      </c>
      <c r="HB114" s="81">
        <f>IF(IF(LEN(TRIM(P114))=0,0,LEN(TRIM(P114))-LEN(SUBSTITUTE(P114," ",""))+1)&gt;2,ROW(),0)</f>
        <v>0</v>
      </c>
      <c r="HC114" s="81" t="str">
        <f>IF(LEN(R114)&gt;0,VLOOKUP(R114,HC$172:HD$179,2,FALSE),"")</f>
        <v/>
      </c>
      <c r="HD114" s="81" t="str">
        <f>IF(LEN(P114)&gt;0,IF(ISNA(HC114),ROW(),""),"")</f>
        <v/>
      </c>
      <c r="HE114" s="82" t="str">
        <f>IF(LEN(P114)&gt;0,IF(LEN(S114)&gt;0,VLOOKUP(P114,[1]PadTracInfo!G$2:H$999,2,FALSE),""),"")</f>
        <v/>
      </c>
      <c r="HF114" s="82"/>
      <c r="HG114" s="82" t="str">
        <f>IF(HF114="ok","ok",IF(LEN(S114)&gt;0,IF(S114=HE114,"ok","mismatch"),""))</f>
        <v/>
      </c>
      <c r="HH114" s="82" t="str">
        <f>IF(LEN(P114)&gt;0,IF(LEN(HG114)&gt;0,HG114,IF(LEN(S114)=0,VLOOKUP(P114,[1]PadTracInfo!G$2:H$999,2,FALSE),"")),"")</f>
        <v/>
      </c>
      <c r="HI114" s="83" t="str">
        <f>IF(LEN(P114)&gt;0,IF(ISNA(HH114),"Not Registered",IF(HH114="ok","ok",IF(HH114="mismatch","Registration number does not match",IF(ISNUMBER(HH114),"ok","Logic ERROR")))),"")</f>
        <v/>
      </c>
    </row>
    <row r="115" spans="1:217" ht="13.5" thickBot="1" x14ac:dyDescent="0.25">
      <c r="A115" s="54" t="str">
        <f>IF(ISTEXT(P115),COUNTIF([1]DrawDay1!AX$4:AX$3049,GE115)+COUNTIF([1]DrawDay1!AX$4:AX$3049,GF115)+COUNTIF([1]DrawDay2!AX$4:AX$2962,GE115)+COUNTIF([1]DrawDay2!AX$4:AX$2962,GF115)+COUNTIF([1]DrawDay3!AX$4:AX$2311,GE115)+COUNTIF([1]DrawDay3!AX$4:AX$2311,GF115)+COUNTIF([1]WarCanoe!AF$4:AF3455,GE115),"")</f>
        <v/>
      </c>
      <c r="B115" s="54" t="str">
        <f>IF(ISTEXT(P115),COUNTIF([1]DrawDay1!AV$4:AV$3049,GE115)+COUNTIF([1]DrawDay2!AV$4:AV$2962,GE115)+COUNTIF([1]DrawDay3!AV$4:AV$2311,GE115)+COUNTIF([1]WarCanoe!AG$4:AG3455,GE115),"")</f>
        <v/>
      </c>
      <c r="C115" s="55">
        <f t="shared" si="37"/>
        <v>0</v>
      </c>
      <c r="D115" s="54">
        <f>COUNTIFS($U$7:$GC$7,D$10,$U115:$GC115,"&gt;a")+COUNTIFS($U$7:$GC$7,D$10,$U115:$GC115,"&gt;0")</f>
        <v>0</v>
      </c>
      <c r="E115" s="54">
        <f>COUNTIFS($U$7:$GC$7,E$10,$U115:$GC115,"&gt;a")+COUNTIFS($U$7:$GC$7,E$10,$U115:$GC115,"&gt;0")</f>
        <v>0</v>
      </c>
      <c r="F115" s="54">
        <f>COUNTIFS($U$7:$GC$7,F$10,$U115:$GC115,"&gt;a")+COUNTIFS($U$7:$GC$7,F$10,$U115:$GC115,"&gt;0")</f>
        <v>0</v>
      </c>
      <c r="G115" s="54">
        <f>COUNTIFS($U$7:$GC$7,G$10,$U115:$GC115,"&gt;a")+COUNTIFS($U$7:$GC$7,G$10,$U115:$GC115,"&gt;0")</f>
        <v>0</v>
      </c>
      <c r="H115" s="54">
        <f>COUNTIFS($U$7:$GC$7,H$10,$U115:$GC115,"&gt;a")+COUNTIFS($U$7:$GC$7,H$10,$U115:$GC115,"&gt;0")</f>
        <v>0</v>
      </c>
      <c r="I115" s="54">
        <f>COUNTIFS($U$7:$GC$7,I$10,$U115:$GC115,"&gt;a")+COUNTIFS($U$7:$GC$7,I$10,$U115:$GC115,"&gt;0")</f>
        <v>0</v>
      </c>
      <c r="J115" s="54">
        <f>COUNTIFS($U$7:$GC$7,J$10,$U115:$GC115,"&gt;a")+COUNTIFS($U$7:$GC$7,J$10,$U115:$GC115,"&gt;0")</f>
        <v>0</v>
      </c>
      <c r="K115" s="54">
        <f>COUNTIFS($U$7:$GC$7,K$10,$U115:$GC115,"&gt;a")+COUNTIFS($U$7:$GC$7,K$10,$U115:$GC115,"&gt;0")</f>
        <v>0</v>
      </c>
      <c r="L115" s="54">
        <f>COUNTIFS($U$7:$GC$7,L$10,$U115:$GC115,"&gt;a")+COUNTIFS($U$7:$GC$7,L$10,$U115:$GC115,"&gt;0")</f>
        <v>0</v>
      </c>
      <c r="M115" s="54">
        <f>COUNTIFS($U$7:$GC$7,M$10,$U115:$GC115,"&gt;a")+COUNTIFS($U$7:$GC$7,M$10,$U115:$GC115,"&gt;0")</f>
        <v>0</v>
      </c>
      <c r="N115" s="54">
        <f>COUNTIFS($U$8:$GC$8,"=K",U115:GC115,"&gt;a")+COUNTIFS($U$8:$GC$8,"=K",U115:GC115,"&gt;0")</f>
        <v>0</v>
      </c>
      <c r="O115" s="54">
        <f>COUNTIFS($U$8:$GC$8,"=C",U115:GC115,"&gt;a")+COUNTIFS($U$8:$GC$8,"=C",U115:GC115,"&gt;0")</f>
        <v>0</v>
      </c>
      <c r="P115" s="120"/>
      <c r="Q115" s="121"/>
      <c r="R115" s="122"/>
      <c r="S115" s="134"/>
      <c r="T115" s="124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7"/>
      <c r="AL115" s="127"/>
      <c r="AM115" s="127"/>
      <c r="AN115" s="127"/>
      <c r="AO115" s="127"/>
      <c r="AP115" s="128"/>
      <c r="AQ115" s="128"/>
      <c r="AR115" s="128"/>
      <c r="AS115" s="129"/>
      <c r="AT115" s="130"/>
      <c r="AU115" s="131"/>
      <c r="AV115" s="131"/>
      <c r="AW115" s="131"/>
      <c r="AX115" s="132"/>
      <c r="AY115" s="130"/>
      <c r="AZ115" s="131"/>
      <c r="BA115" s="131"/>
      <c r="BB115" s="131"/>
      <c r="BC115" s="129"/>
      <c r="BD115" s="130"/>
      <c r="BE115" s="131"/>
      <c r="BF115" s="131"/>
      <c r="BG115" s="131"/>
      <c r="BH115" s="132"/>
      <c r="BI115" s="130"/>
      <c r="BJ115" s="131"/>
      <c r="BK115" s="131"/>
      <c r="BL115" s="131"/>
      <c r="BM115" s="132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36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33"/>
      <c r="DQ115" s="133"/>
      <c r="DR115" s="133"/>
      <c r="DS115" s="133"/>
      <c r="DT115" s="133"/>
      <c r="DU115" s="133"/>
      <c r="DV115" s="133"/>
      <c r="DW115" s="133"/>
      <c r="DX115" s="127"/>
      <c r="DY115" s="127"/>
      <c r="DZ115" s="133"/>
      <c r="EA115" s="133"/>
      <c r="EB115" s="133"/>
      <c r="EC115" s="133"/>
      <c r="ED115" s="133"/>
      <c r="EE115" s="133"/>
      <c r="EF115" s="133"/>
      <c r="EG115" s="127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3" t="str">
        <f t="shared" si="38"/>
        <v/>
      </c>
      <c r="GE115" s="74" t="str">
        <f t="shared" si="39"/>
        <v>**</v>
      </c>
      <c r="GF115" s="74" t="str">
        <f t="shared" si="40"/>
        <v/>
      </c>
      <c r="GG115" s="74" t="str">
        <f t="shared" si="41"/>
        <v/>
      </c>
      <c r="GH115" s="75" t="str">
        <f t="shared" si="42"/>
        <v/>
      </c>
      <c r="GI115" s="74" t="str">
        <f t="shared" si="43"/>
        <v/>
      </c>
      <c r="GJ115" s="75" t="str">
        <f t="shared" si="44"/>
        <v/>
      </c>
      <c r="GK115" s="75" t="str">
        <f t="shared" si="45"/>
        <v/>
      </c>
      <c r="GL115" s="75" t="str">
        <f t="shared" si="46"/>
        <v/>
      </c>
      <c r="GM115" s="13">
        <f>ROW()</f>
        <v>115</v>
      </c>
      <c r="GN115" s="13" t="str">
        <f>IF(LEN(GL115)&gt;0,MAX(GN$11:GN114)+1,"")</f>
        <v/>
      </c>
      <c r="GO115" s="6" t="str">
        <f>IF(N115&gt;0,IF(O115=0,"K","Both"),IF(O115&gt;0,"C",""))</f>
        <v/>
      </c>
      <c r="GP115" s="75" t="str">
        <f>IF(ISTEXT(P115),A115,"")</f>
        <v/>
      </c>
      <c r="GQ115" s="76">
        <f>IF(ISNUMBER(GP115),IF(GP115&gt;8,MAX(GQ$10:GQ114)+1,0),0)</f>
        <v>0</v>
      </c>
      <c r="GR115" s="77" t="str">
        <f>IF(TRIM(P115)&gt;"a",COUNTIF([1]DrawDay1!AW$4:AW$3049,GE115)+COUNTIF([1]DrawDay1!AW$4:AW$3049,GF115)+COUNTIF([1]DrawDay2!AW$4:AW$2962,GE115)+COUNTIF([1]DrawDay2!AW$4:AW$2962,GF115)+COUNTIF([1]DrawDay3!AW$4:AW$2311,GE115)+COUNTIF([1]DrawDay3!AW$4:AW$2311,GF115)+COUNTIF([1]WarCanoe!AE$5:AE$1500,GD115),"")</f>
        <v/>
      </c>
      <c r="GS115" s="76">
        <f>IF(ISNUMBER(GR115),IF(GR115&gt;8,MAX(GS$10:GS114)+1,0),0)</f>
        <v>0</v>
      </c>
      <c r="GT115" s="78" t="str">
        <f t="shared" si="47"/>
        <v>**</v>
      </c>
      <c r="GU115" s="78"/>
      <c r="GV115" s="78" t="str">
        <f>IF(GK115="","",MATCH(GK115,GK$1:GK114,0))</f>
        <v/>
      </c>
      <c r="GW115" s="78" t="str">
        <f t="shared" si="48"/>
        <v/>
      </c>
      <c r="GX115" s="78" t="str">
        <f>IF(ISNUMBER(GW115),P115,"")</f>
        <v/>
      </c>
      <c r="GY115" s="74" t="str">
        <f>IF(ISNUMBER(GW115),INDEX(P$1:P$167,GW115),"")</f>
        <v/>
      </c>
      <c r="GZ115" s="79" t="str">
        <f>IF(ISNUMBER(GW115),MAX(GZ$11:GZ114)+1,"")</f>
        <v/>
      </c>
      <c r="HA115" s="80">
        <f>IF(ISTEXT(P115),IF(FIND(" ",P115&amp;HA$10)=(LEN(P115)+1),ROW(),0),0)</f>
        <v>0</v>
      </c>
      <c r="HB115" s="81">
        <f>IF(IF(LEN(TRIM(P115))=0,0,LEN(TRIM(P115))-LEN(SUBSTITUTE(P115," ",""))+1)&gt;2,ROW(),0)</f>
        <v>0</v>
      </c>
      <c r="HC115" s="81" t="str">
        <f>IF(LEN(R115)&gt;0,VLOOKUP(R115,HC$172:HD$179,2,FALSE),"")</f>
        <v/>
      </c>
      <c r="HD115" s="81" t="str">
        <f>IF(LEN(P115)&gt;0,IF(ISNA(HC115),ROW(),""),"")</f>
        <v/>
      </c>
      <c r="HE115" s="82" t="str">
        <f>IF(LEN(P115)&gt;0,IF(LEN(S115)&gt;0,VLOOKUP(P115,[1]PadTracInfo!G$2:H$999,2,FALSE),""),"")</f>
        <v/>
      </c>
      <c r="HF115" s="82"/>
      <c r="HG115" s="82" t="str">
        <f>IF(HF115="ok","ok",IF(LEN(S115)&gt;0,IF(S115=HE115,"ok","mismatch"),""))</f>
        <v/>
      </c>
      <c r="HH115" s="82" t="str">
        <f>IF(LEN(P115)&gt;0,IF(LEN(HG115)&gt;0,HG115,IF(LEN(S115)=0,VLOOKUP(P115,[1]PadTracInfo!G$2:H$999,2,FALSE),"")),"")</f>
        <v/>
      </c>
      <c r="HI115" s="83" t="str">
        <f>IF(LEN(P115)&gt;0,IF(ISNA(HH115),"Not Registered",IF(HH115="ok","ok",IF(HH115="mismatch","Registration number does not match",IF(ISNUMBER(HH115),"ok","Logic ERROR")))),"")</f>
        <v/>
      </c>
    </row>
    <row r="116" spans="1:217" ht="13.5" thickBot="1" x14ac:dyDescent="0.25">
      <c r="A116" s="54" t="str">
        <f>IF(ISTEXT(P116),COUNTIF([1]DrawDay1!AX$4:AX$3049,GE116)+COUNTIF([1]DrawDay1!AX$4:AX$3049,GF116)+COUNTIF([1]DrawDay2!AX$4:AX$2962,GE116)+COUNTIF([1]DrawDay2!AX$4:AX$2962,GF116)+COUNTIF([1]DrawDay3!AX$4:AX$2311,GE116)+COUNTIF([1]DrawDay3!AX$4:AX$2311,GF116)+COUNTIF([1]WarCanoe!AF$4:AF3456,GE116),"")</f>
        <v/>
      </c>
      <c r="B116" s="54" t="str">
        <f>IF(ISTEXT(P116),COUNTIF([1]DrawDay1!AV$4:AV$3049,GE116)+COUNTIF([1]DrawDay2!AV$4:AV$2962,GE116)+COUNTIF([1]DrawDay3!AV$4:AV$2311,GE116)+COUNTIF([1]WarCanoe!AG$4:AG3456,GE116),"")</f>
        <v/>
      </c>
      <c r="C116" s="55">
        <f t="shared" si="37"/>
        <v>0</v>
      </c>
      <c r="D116" s="54">
        <f>COUNTIFS($U$7:$GC$7,D$10,$U116:$GC116,"&gt;a")+COUNTIFS($U$7:$GC$7,D$10,$U116:$GC116,"&gt;0")</f>
        <v>0</v>
      </c>
      <c r="E116" s="54">
        <f>COUNTIFS($U$7:$GC$7,E$10,$U116:$GC116,"&gt;a")+COUNTIFS($U$7:$GC$7,E$10,$U116:$GC116,"&gt;0")</f>
        <v>0</v>
      </c>
      <c r="F116" s="54">
        <f>COUNTIFS($U$7:$GC$7,F$10,$U116:$GC116,"&gt;a")+COUNTIFS($U$7:$GC$7,F$10,$U116:$GC116,"&gt;0")</f>
        <v>0</v>
      </c>
      <c r="G116" s="54">
        <f>COUNTIFS($U$7:$GC$7,G$10,$U116:$GC116,"&gt;a")+COUNTIFS($U$7:$GC$7,G$10,$U116:$GC116,"&gt;0")</f>
        <v>0</v>
      </c>
      <c r="H116" s="54">
        <f>COUNTIFS($U$7:$GC$7,H$10,$U116:$GC116,"&gt;a")+COUNTIFS($U$7:$GC$7,H$10,$U116:$GC116,"&gt;0")</f>
        <v>0</v>
      </c>
      <c r="I116" s="54">
        <f>COUNTIFS($U$7:$GC$7,I$10,$U116:$GC116,"&gt;a")+COUNTIFS($U$7:$GC$7,I$10,$U116:$GC116,"&gt;0")</f>
        <v>0</v>
      </c>
      <c r="J116" s="54">
        <f>COUNTIFS($U$7:$GC$7,J$10,$U116:$GC116,"&gt;a")+COUNTIFS($U$7:$GC$7,J$10,$U116:$GC116,"&gt;0")</f>
        <v>0</v>
      </c>
      <c r="K116" s="54">
        <f>COUNTIFS($U$7:$GC$7,K$10,$U116:$GC116,"&gt;a")+COUNTIFS($U$7:$GC$7,K$10,$U116:$GC116,"&gt;0")</f>
        <v>0</v>
      </c>
      <c r="L116" s="54">
        <f>COUNTIFS($U$7:$GC$7,L$10,$U116:$GC116,"&gt;a")+COUNTIFS($U$7:$GC$7,L$10,$U116:$GC116,"&gt;0")</f>
        <v>0</v>
      </c>
      <c r="M116" s="54">
        <f>COUNTIFS($U$7:$GC$7,M$10,$U116:$GC116,"&gt;a")+COUNTIFS($U$7:$GC$7,M$10,$U116:$GC116,"&gt;0")</f>
        <v>0</v>
      </c>
      <c r="N116" s="54">
        <f>COUNTIFS($U$8:$GC$8,"=K",U116:GC116,"&gt;a")+COUNTIFS($U$8:$GC$8,"=K",U116:GC116,"&gt;0")</f>
        <v>0</v>
      </c>
      <c r="O116" s="54">
        <f>COUNTIFS($U$8:$GC$8,"=C",U116:GC116,"&gt;a")+COUNTIFS($U$8:$GC$8,"=C",U116:GC116,"&gt;0")</f>
        <v>0</v>
      </c>
      <c r="P116" s="120"/>
      <c r="Q116" s="121"/>
      <c r="R116" s="122"/>
      <c r="S116" s="134"/>
      <c r="T116" s="124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7"/>
      <c r="AL116" s="127"/>
      <c r="AM116" s="127"/>
      <c r="AN116" s="127"/>
      <c r="AO116" s="127"/>
      <c r="AP116" s="128"/>
      <c r="AQ116" s="128"/>
      <c r="AR116" s="128"/>
      <c r="AS116" s="129"/>
      <c r="AT116" s="130"/>
      <c r="AU116" s="131"/>
      <c r="AV116" s="131"/>
      <c r="AW116" s="131"/>
      <c r="AX116" s="132"/>
      <c r="AY116" s="130"/>
      <c r="AZ116" s="131"/>
      <c r="BA116" s="131"/>
      <c r="BB116" s="131"/>
      <c r="BC116" s="129"/>
      <c r="BD116" s="130"/>
      <c r="BE116" s="131"/>
      <c r="BF116" s="131"/>
      <c r="BG116" s="131"/>
      <c r="BH116" s="132"/>
      <c r="BI116" s="130"/>
      <c r="BJ116" s="131"/>
      <c r="BK116" s="131"/>
      <c r="BL116" s="131"/>
      <c r="BM116" s="132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36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33"/>
      <c r="DQ116" s="133"/>
      <c r="DR116" s="133"/>
      <c r="DS116" s="133"/>
      <c r="DT116" s="133"/>
      <c r="DU116" s="133"/>
      <c r="DV116" s="133"/>
      <c r="DW116" s="133"/>
      <c r="DX116" s="127"/>
      <c r="DY116" s="127"/>
      <c r="DZ116" s="133"/>
      <c r="EA116" s="133"/>
      <c r="EB116" s="133"/>
      <c r="EC116" s="133"/>
      <c r="ED116" s="133"/>
      <c r="EE116" s="133"/>
      <c r="EF116" s="133"/>
      <c r="EG116" s="127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3" t="str">
        <f t="shared" si="38"/>
        <v/>
      </c>
      <c r="GE116" s="74" t="str">
        <f t="shared" si="39"/>
        <v>**</v>
      </c>
      <c r="GF116" s="74" t="str">
        <f t="shared" si="40"/>
        <v/>
      </c>
      <c r="GG116" s="74" t="str">
        <f t="shared" si="41"/>
        <v/>
      </c>
      <c r="GH116" s="75" t="str">
        <f t="shared" si="42"/>
        <v/>
      </c>
      <c r="GI116" s="74" t="str">
        <f t="shared" si="43"/>
        <v/>
      </c>
      <c r="GJ116" s="75" t="str">
        <f t="shared" si="44"/>
        <v/>
      </c>
      <c r="GK116" s="75" t="str">
        <f t="shared" si="45"/>
        <v/>
      </c>
      <c r="GL116" s="75" t="str">
        <f t="shared" si="46"/>
        <v/>
      </c>
      <c r="GM116" s="13">
        <f>ROW()</f>
        <v>116</v>
      </c>
      <c r="GN116" s="13" t="str">
        <f>IF(LEN(GL116)&gt;0,MAX(GN$11:GN115)+1,"")</f>
        <v/>
      </c>
      <c r="GO116" s="6" t="str">
        <f>IF(N116&gt;0,IF(O116=0,"K","Both"),IF(O116&gt;0,"C",""))</f>
        <v/>
      </c>
      <c r="GP116" s="75" t="str">
        <f>IF(ISTEXT(P116),A116,"")</f>
        <v/>
      </c>
      <c r="GQ116" s="76">
        <f>IF(ISNUMBER(GP116),IF(GP116&gt;8,MAX(GQ$10:GQ115)+1,0),0)</f>
        <v>0</v>
      </c>
      <c r="GR116" s="77" t="str">
        <f>IF(TRIM(P116)&gt;"a",COUNTIF([1]DrawDay1!AW$4:AW$3049,GE116)+COUNTIF([1]DrawDay1!AW$4:AW$3049,GF116)+COUNTIF([1]DrawDay2!AW$4:AW$2962,GE116)+COUNTIF([1]DrawDay2!AW$4:AW$2962,GF116)+COUNTIF([1]DrawDay3!AW$4:AW$2311,GE116)+COUNTIF([1]DrawDay3!AW$4:AW$2311,GF116)+COUNTIF([1]WarCanoe!AE$5:AE$1500,GD116),"")</f>
        <v/>
      </c>
      <c r="GS116" s="76">
        <f>IF(ISNUMBER(GR116),IF(GR116&gt;8,MAX(GS$10:GS115)+1,0),0)</f>
        <v>0</v>
      </c>
      <c r="GT116" s="78" t="str">
        <f t="shared" si="47"/>
        <v>**</v>
      </c>
      <c r="GU116" s="78"/>
      <c r="GV116" s="78" t="str">
        <f>IF(GK116="","",MATCH(GK116,GK$1:GK115,0))</f>
        <v/>
      </c>
      <c r="GW116" s="78" t="str">
        <f t="shared" si="48"/>
        <v/>
      </c>
      <c r="GX116" s="78" t="str">
        <f>IF(ISNUMBER(GW116),P116,"")</f>
        <v/>
      </c>
      <c r="GY116" s="74" t="str">
        <f>IF(ISNUMBER(GW116),INDEX(P$1:P$167,GW116),"")</f>
        <v/>
      </c>
      <c r="GZ116" s="79" t="str">
        <f>IF(ISNUMBER(GW116),MAX(GZ$11:GZ115)+1,"")</f>
        <v/>
      </c>
      <c r="HA116" s="80">
        <f>IF(ISTEXT(P116),IF(FIND(" ",P116&amp;HA$10)=(LEN(P116)+1),ROW(),0),0)</f>
        <v>0</v>
      </c>
      <c r="HB116" s="81">
        <f>IF(IF(LEN(TRIM(P116))=0,0,LEN(TRIM(P116))-LEN(SUBSTITUTE(P116," ",""))+1)&gt;2,ROW(),0)</f>
        <v>0</v>
      </c>
      <c r="HC116" s="81" t="str">
        <f>IF(LEN(R116)&gt;0,VLOOKUP(R116,HC$172:HD$179,2,FALSE),"")</f>
        <v/>
      </c>
      <c r="HD116" s="81" t="str">
        <f>IF(LEN(P116)&gt;0,IF(ISNA(HC116),ROW(),""),"")</f>
        <v/>
      </c>
      <c r="HE116" s="82" t="str">
        <f>IF(LEN(P116)&gt;0,IF(LEN(S116)&gt;0,VLOOKUP(P116,[1]PadTracInfo!G$2:H$999,2,FALSE),""),"")</f>
        <v/>
      </c>
      <c r="HF116" s="82"/>
      <c r="HG116" s="82" t="str">
        <f>IF(HF116="ok","ok",IF(LEN(S116)&gt;0,IF(S116=HE116,"ok","mismatch"),""))</f>
        <v/>
      </c>
      <c r="HH116" s="82" t="str">
        <f>IF(LEN(P116)&gt;0,IF(LEN(HG116)&gt;0,HG116,IF(LEN(S116)=0,VLOOKUP(P116,[1]PadTracInfo!G$2:H$999,2,FALSE),"")),"")</f>
        <v/>
      </c>
      <c r="HI116" s="83" t="str">
        <f>IF(LEN(P116)&gt;0,IF(ISNA(HH116),"Not Registered",IF(HH116="ok","ok",IF(HH116="mismatch","Registration number does not match",IF(ISNUMBER(HH116),"ok","Logic ERROR")))),"")</f>
        <v/>
      </c>
    </row>
    <row r="117" spans="1:217" ht="13.5" thickBot="1" x14ac:dyDescent="0.25">
      <c r="A117" s="54" t="str">
        <f>IF(ISTEXT(P117),COUNTIF([1]DrawDay1!AX$4:AX$3049,GE117)+COUNTIF([1]DrawDay1!AX$4:AX$3049,GF117)+COUNTIF([1]DrawDay2!AX$4:AX$2962,GE117)+COUNTIF([1]DrawDay2!AX$4:AX$2962,GF117)+COUNTIF([1]DrawDay3!AX$4:AX$2311,GE117)+COUNTIF([1]DrawDay3!AX$4:AX$2311,GF117)+COUNTIF([1]WarCanoe!AF$4:AF3457,GE117),"")</f>
        <v/>
      </c>
      <c r="B117" s="54" t="str">
        <f>IF(ISTEXT(P117),COUNTIF([1]DrawDay1!AV$4:AV$3049,GE117)+COUNTIF([1]DrawDay2!AV$4:AV$2962,GE117)+COUNTIF([1]DrawDay3!AV$4:AV$2311,GE117)+COUNTIF([1]WarCanoe!AG$4:AG3457,GE117),"")</f>
        <v/>
      </c>
      <c r="C117" s="55">
        <f t="shared" si="37"/>
        <v>0</v>
      </c>
      <c r="D117" s="54">
        <f>COUNTIFS($U$7:$GC$7,D$10,$U117:$GC117,"&gt;a")+COUNTIFS($U$7:$GC$7,D$10,$U117:$GC117,"&gt;0")</f>
        <v>0</v>
      </c>
      <c r="E117" s="54">
        <f>COUNTIFS($U$7:$GC$7,E$10,$U117:$GC117,"&gt;a")+COUNTIFS($U$7:$GC$7,E$10,$U117:$GC117,"&gt;0")</f>
        <v>0</v>
      </c>
      <c r="F117" s="54">
        <f>COUNTIFS($U$7:$GC$7,F$10,$U117:$GC117,"&gt;a")+COUNTIFS($U$7:$GC$7,F$10,$U117:$GC117,"&gt;0")</f>
        <v>0</v>
      </c>
      <c r="G117" s="54">
        <f>COUNTIFS($U$7:$GC$7,G$10,$U117:$GC117,"&gt;a")+COUNTIFS($U$7:$GC$7,G$10,$U117:$GC117,"&gt;0")</f>
        <v>0</v>
      </c>
      <c r="H117" s="54">
        <f>COUNTIFS($U$7:$GC$7,H$10,$U117:$GC117,"&gt;a")+COUNTIFS($U$7:$GC$7,H$10,$U117:$GC117,"&gt;0")</f>
        <v>0</v>
      </c>
      <c r="I117" s="54">
        <f>COUNTIFS($U$7:$GC$7,I$10,$U117:$GC117,"&gt;a")+COUNTIFS($U$7:$GC$7,I$10,$U117:$GC117,"&gt;0")</f>
        <v>0</v>
      </c>
      <c r="J117" s="54">
        <f>COUNTIFS($U$7:$GC$7,J$10,$U117:$GC117,"&gt;a")+COUNTIFS($U$7:$GC$7,J$10,$U117:$GC117,"&gt;0")</f>
        <v>0</v>
      </c>
      <c r="K117" s="54">
        <f>COUNTIFS($U$7:$GC$7,K$10,$U117:$GC117,"&gt;a")+COUNTIFS($U$7:$GC$7,K$10,$U117:$GC117,"&gt;0")</f>
        <v>0</v>
      </c>
      <c r="L117" s="54">
        <f>COUNTIFS($U$7:$GC$7,L$10,$U117:$GC117,"&gt;a")+COUNTIFS($U$7:$GC$7,L$10,$U117:$GC117,"&gt;0")</f>
        <v>0</v>
      </c>
      <c r="M117" s="54">
        <f>COUNTIFS($U$7:$GC$7,M$10,$U117:$GC117,"&gt;a")+COUNTIFS($U$7:$GC$7,M$10,$U117:$GC117,"&gt;0")</f>
        <v>0</v>
      </c>
      <c r="N117" s="54">
        <f>COUNTIFS($U$8:$GC$8,"=K",U117:GC117,"&gt;a")+COUNTIFS($U$8:$GC$8,"=K",U117:GC117,"&gt;0")</f>
        <v>0</v>
      </c>
      <c r="O117" s="54">
        <f>COUNTIFS($U$8:$GC$8,"=C",U117:GC117,"&gt;a")+COUNTIFS($U$8:$GC$8,"=C",U117:GC117,"&gt;0")</f>
        <v>0</v>
      </c>
      <c r="P117" s="120"/>
      <c r="Q117" s="121"/>
      <c r="R117" s="122"/>
      <c r="S117" s="134"/>
      <c r="T117" s="124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5"/>
      <c r="AJ117" s="126"/>
      <c r="AK117" s="127"/>
      <c r="AL117" s="127"/>
      <c r="AM117" s="127"/>
      <c r="AN117" s="127"/>
      <c r="AO117" s="127"/>
      <c r="AP117" s="128"/>
      <c r="AQ117" s="128"/>
      <c r="AR117" s="128"/>
      <c r="AS117" s="129"/>
      <c r="AT117" s="130"/>
      <c r="AU117" s="131"/>
      <c r="AV117" s="131"/>
      <c r="AW117" s="131"/>
      <c r="AX117" s="132"/>
      <c r="AY117" s="130"/>
      <c r="AZ117" s="131"/>
      <c r="BA117" s="131"/>
      <c r="BB117" s="131"/>
      <c r="BC117" s="129"/>
      <c r="BD117" s="130"/>
      <c r="BE117" s="131"/>
      <c r="BF117" s="131"/>
      <c r="BG117" s="131"/>
      <c r="BH117" s="132"/>
      <c r="BI117" s="130"/>
      <c r="BJ117" s="131"/>
      <c r="BK117" s="131"/>
      <c r="BL117" s="131"/>
      <c r="BM117" s="132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27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3" t="str">
        <f t="shared" si="38"/>
        <v/>
      </c>
      <c r="GE117" s="74" t="str">
        <f t="shared" si="39"/>
        <v>**</v>
      </c>
      <c r="GF117" s="74" t="str">
        <f t="shared" si="40"/>
        <v/>
      </c>
      <c r="GG117" s="74" t="str">
        <f t="shared" si="41"/>
        <v/>
      </c>
      <c r="GH117" s="75" t="str">
        <f t="shared" si="42"/>
        <v/>
      </c>
      <c r="GI117" s="74" t="str">
        <f t="shared" si="43"/>
        <v/>
      </c>
      <c r="GJ117" s="75" t="str">
        <f t="shared" si="44"/>
        <v/>
      </c>
      <c r="GK117" s="75" t="str">
        <f t="shared" si="45"/>
        <v/>
      </c>
      <c r="GL117" s="75" t="str">
        <f t="shared" si="46"/>
        <v/>
      </c>
      <c r="GM117" s="13">
        <f>ROW()</f>
        <v>117</v>
      </c>
      <c r="GN117" s="13" t="str">
        <f>IF(LEN(GL117)&gt;0,MAX(GN$11:GN116)+1,"")</f>
        <v/>
      </c>
      <c r="GO117" s="6" t="str">
        <f>IF(N117&gt;0,IF(O117=0,"K","Both"),IF(O117&gt;0,"C",""))</f>
        <v/>
      </c>
      <c r="GP117" s="75" t="str">
        <f>IF(ISTEXT(P117),A117,"")</f>
        <v/>
      </c>
      <c r="GQ117" s="76">
        <f>IF(ISNUMBER(GP117),IF(GP117&gt;8,MAX(GQ$10:GQ116)+1,0),0)</f>
        <v>0</v>
      </c>
      <c r="GR117" s="77" t="str">
        <f>IF(TRIM(P117)&gt;"a",COUNTIF([1]DrawDay1!AW$4:AW$3049,GE117)+COUNTIF([1]DrawDay1!AW$4:AW$3049,GF117)+COUNTIF([1]DrawDay2!AW$4:AW$2962,GE117)+COUNTIF([1]DrawDay2!AW$4:AW$2962,GF117)+COUNTIF([1]DrawDay3!AW$4:AW$2311,GE117)+COUNTIF([1]DrawDay3!AW$4:AW$2311,GF117)+COUNTIF([1]WarCanoe!AE$5:AE$1500,GD117),"")</f>
        <v/>
      </c>
      <c r="GS117" s="76">
        <f>IF(ISNUMBER(GR117),IF(GR117&gt;8,MAX(GS$10:GS116)+1,0),0)</f>
        <v>0</v>
      </c>
      <c r="GT117" s="78" t="str">
        <f t="shared" si="47"/>
        <v>**</v>
      </c>
      <c r="GU117" s="78"/>
      <c r="GV117" s="78" t="str">
        <f>IF(GK117="","",MATCH(GK117,GK$1:GK116,0))</f>
        <v/>
      </c>
      <c r="GW117" s="78" t="str">
        <f t="shared" si="48"/>
        <v/>
      </c>
      <c r="GX117" s="78" t="str">
        <f>IF(ISNUMBER(GW117),P117,"")</f>
        <v/>
      </c>
      <c r="GY117" s="74" t="str">
        <f>IF(ISNUMBER(GW117),INDEX(P$1:P$167,GW117),"")</f>
        <v/>
      </c>
      <c r="GZ117" s="79" t="str">
        <f>IF(ISNUMBER(GW117),MAX(GZ$11:GZ116)+1,"")</f>
        <v/>
      </c>
      <c r="HA117" s="80">
        <f>IF(ISTEXT(P117),IF(FIND(" ",P117&amp;HA$10)=(LEN(P117)+1),ROW(),0),0)</f>
        <v>0</v>
      </c>
      <c r="HB117" s="81">
        <f>IF(IF(LEN(TRIM(P117))=0,0,LEN(TRIM(P117))-LEN(SUBSTITUTE(P117," ",""))+1)&gt;2,ROW(),0)</f>
        <v>0</v>
      </c>
      <c r="HC117" s="81" t="str">
        <f>IF(LEN(R117)&gt;0,VLOOKUP(R117,HC$172:HD$179,2,FALSE),"")</f>
        <v/>
      </c>
      <c r="HD117" s="81" t="str">
        <f>IF(LEN(P117)&gt;0,IF(ISNA(HC117),ROW(),""),"")</f>
        <v/>
      </c>
      <c r="HE117" s="82" t="str">
        <f>IF(LEN(P117)&gt;0,IF(LEN(S117)&gt;0,VLOOKUP(P117,[1]PadTracInfo!G$2:H$999,2,FALSE),""),"")</f>
        <v/>
      </c>
      <c r="HF117" s="82"/>
      <c r="HG117" s="82" t="str">
        <f>IF(HF117="ok","ok",IF(LEN(S117)&gt;0,IF(S117=HE117,"ok","mismatch"),""))</f>
        <v/>
      </c>
      <c r="HH117" s="82" t="str">
        <f>IF(LEN(P117)&gt;0,IF(LEN(HG117)&gt;0,HG117,IF(LEN(S117)=0,VLOOKUP(P117,[1]PadTracInfo!G$2:H$999,2,FALSE),"")),"")</f>
        <v/>
      </c>
      <c r="HI117" s="83" t="str">
        <f>IF(LEN(P117)&gt;0,IF(ISNA(HH117),"Not Registered",IF(HH117="ok","ok",IF(HH117="mismatch","Registration number does not match",IF(ISNUMBER(HH117),"ok","Logic ERROR")))),"")</f>
        <v/>
      </c>
    </row>
    <row r="118" spans="1:217" ht="13.5" thickBot="1" x14ac:dyDescent="0.25">
      <c r="A118" s="54" t="str">
        <f>IF(ISTEXT(P118),COUNTIF([1]DrawDay1!AX$4:AX$3049,GE118)+COUNTIF([1]DrawDay1!AX$4:AX$3049,GF118)+COUNTIF([1]DrawDay2!AX$4:AX$2962,GE118)+COUNTIF([1]DrawDay2!AX$4:AX$2962,GF118)+COUNTIF([1]DrawDay3!AX$4:AX$2311,GE118)+COUNTIF([1]DrawDay3!AX$4:AX$2311,GF118)+COUNTIF([1]WarCanoe!AF$4:AF3458,GE118),"")</f>
        <v/>
      </c>
      <c r="B118" s="54" t="str">
        <f>IF(ISTEXT(P118),COUNTIF([1]DrawDay1!AV$4:AV$3049,GE118)+COUNTIF([1]DrawDay2!AV$4:AV$2962,GE118)+COUNTIF([1]DrawDay3!AV$4:AV$2311,GE118)+COUNTIF([1]WarCanoe!AG$4:AG3458,GE118),"")</f>
        <v/>
      </c>
      <c r="C118" s="55">
        <f t="shared" si="37"/>
        <v>0</v>
      </c>
      <c r="D118" s="54">
        <f>COUNTIFS($U$7:$GC$7,D$10,$U118:$GC118,"&gt;a")+COUNTIFS($U$7:$GC$7,D$10,$U118:$GC118,"&gt;0")</f>
        <v>0</v>
      </c>
      <c r="E118" s="54">
        <f>COUNTIFS($U$7:$GC$7,E$10,$U118:$GC118,"&gt;a")+COUNTIFS($U$7:$GC$7,E$10,$U118:$GC118,"&gt;0")</f>
        <v>0</v>
      </c>
      <c r="F118" s="54">
        <f>COUNTIFS($U$7:$GC$7,F$10,$U118:$GC118,"&gt;a")+COUNTIFS($U$7:$GC$7,F$10,$U118:$GC118,"&gt;0")</f>
        <v>0</v>
      </c>
      <c r="G118" s="54">
        <f>COUNTIFS($U$7:$GC$7,G$10,$U118:$GC118,"&gt;a")+COUNTIFS($U$7:$GC$7,G$10,$U118:$GC118,"&gt;0")</f>
        <v>0</v>
      </c>
      <c r="H118" s="54">
        <f>COUNTIFS($U$7:$GC$7,H$10,$U118:$GC118,"&gt;a")+COUNTIFS($U$7:$GC$7,H$10,$U118:$GC118,"&gt;0")</f>
        <v>0</v>
      </c>
      <c r="I118" s="54">
        <f>COUNTIFS($U$7:$GC$7,I$10,$U118:$GC118,"&gt;a")+COUNTIFS($U$7:$GC$7,I$10,$U118:$GC118,"&gt;0")</f>
        <v>0</v>
      </c>
      <c r="J118" s="54">
        <f>COUNTIFS($U$7:$GC$7,J$10,$U118:$GC118,"&gt;a")+COUNTIFS($U$7:$GC$7,J$10,$U118:$GC118,"&gt;0")</f>
        <v>0</v>
      </c>
      <c r="K118" s="54">
        <f>COUNTIFS($U$7:$GC$7,K$10,$U118:$GC118,"&gt;a")+COUNTIFS($U$7:$GC$7,K$10,$U118:$GC118,"&gt;0")</f>
        <v>0</v>
      </c>
      <c r="L118" s="54">
        <f>COUNTIFS($U$7:$GC$7,L$10,$U118:$GC118,"&gt;a")+COUNTIFS($U$7:$GC$7,L$10,$U118:$GC118,"&gt;0")</f>
        <v>0</v>
      </c>
      <c r="M118" s="54">
        <f>COUNTIFS($U$7:$GC$7,M$10,$U118:$GC118,"&gt;a")+COUNTIFS($U$7:$GC$7,M$10,$U118:$GC118,"&gt;0")</f>
        <v>0</v>
      </c>
      <c r="N118" s="54">
        <f>COUNTIFS($U$8:$GC$8,"=K",U118:GC118,"&gt;a")+COUNTIFS($U$8:$GC$8,"=K",U118:GC118,"&gt;0")</f>
        <v>0</v>
      </c>
      <c r="O118" s="54">
        <f>COUNTIFS($U$8:$GC$8,"=C",U118:GC118,"&gt;a")+COUNTIFS($U$8:$GC$8,"=C",U118:GC118,"&gt;0")</f>
        <v>0</v>
      </c>
      <c r="P118" s="120"/>
      <c r="Q118" s="121"/>
      <c r="R118" s="122"/>
      <c r="S118" s="134"/>
      <c r="T118" s="124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5"/>
      <c r="AJ118" s="125"/>
      <c r="AK118" s="127"/>
      <c r="AL118" s="127"/>
      <c r="AM118" s="127"/>
      <c r="AN118" s="127"/>
      <c r="AO118" s="127"/>
      <c r="AP118" s="128"/>
      <c r="AQ118" s="128"/>
      <c r="AR118" s="128"/>
      <c r="AS118" s="129"/>
      <c r="AT118" s="130"/>
      <c r="AU118" s="131"/>
      <c r="AV118" s="131"/>
      <c r="AW118" s="131"/>
      <c r="AX118" s="132"/>
      <c r="AY118" s="130"/>
      <c r="AZ118" s="131"/>
      <c r="BA118" s="131"/>
      <c r="BB118" s="131"/>
      <c r="BC118" s="129"/>
      <c r="BD118" s="130"/>
      <c r="BE118" s="131"/>
      <c r="BF118" s="131"/>
      <c r="BG118" s="131"/>
      <c r="BH118" s="132"/>
      <c r="BI118" s="130"/>
      <c r="BJ118" s="131"/>
      <c r="BK118" s="131"/>
      <c r="BL118" s="131"/>
      <c r="BM118" s="132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33"/>
      <c r="DQ118" s="133"/>
      <c r="DR118" s="133"/>
      <c r="DS118" s="133"/>
      <c r="DT118" s="133"/>
      <c r="DU118" s="133"/>
      <c r="DV118" s="133"/>
      <c r="DW118" s="133"/>
      <c r="DX118" s="127"/>
      <c r="DY118" s="127"/>
      <c r="DZ118" s="133"/>
      <c r="EA118" s="133"/>
      <c r="EB118" s="133"/>
      <c r="EC118" s="133"/>
      <c r="ED118" s="133"/>
      <c r="EE118" s="133"/>
      <c r="EF118" s="133"/>
      <c r="EG118" s="127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3" t="str">
        <f t="shared" si="38"/>
        <v/>
      </c>
      <c r="GE118" s="74" t="str">
        <f t="shared" si="39"/>
        <v>**</v>
      </c>
      <c r="GF118" s="74" t="str">
        <f t="shared" si="40"/>
        <v/>
      </c>
      <c r="GG118" s="74" t="str">
        <f t="shared" si="41"/>
        <v/>
      </c>
      <c r="GH118" s="75" t="str">
        <f t="shared" si="42"/>
        <v/>
      </c>
      <c r="GI118" s="74" t="str">
        <f t="shared" si="43"/>
        <v/>
      </c>
      <c r="GJ118" s="75" t="str">
        <f t="shared" si="44"/>
        <v/>
      </c>
      <c r="GK118" s="75" t="str">
        <f t="shared" si="45"/>
        <v/>
      </c>
      <c r="GL118" s="75" t="str">
        <f t="shared" si="46"/>
        <v/>
      </c>
      <c r="GM118" s="13">
        <f>ROW()</f>
        <v>118</v>
      </c>
      <c r="GN118" s="13" t="str">
        <f>IF(LEN(GL118)&gt;0,MAX(GN$11:GN117)+1,"")</f>
        <v/>
      </c>
      <c r="GO118" s="6" t="str">
        <f>IF(N118&gt;0,IF(O118=0,"K","Both"),IF(O118&gt;0,"C",""))</f>
        <v/>
      </c>
      <c r="GP118" s="75" t="str">
        <f>IF(ISTEXT(P118),A118,"")</f>
        <v/>
      </c>
      <c r="GQ118" s="76">
        <f>IF(ISNUMBER(GP118),IF(GP118&gt;8,MAX(GQ$10:GQ117)+1,0),0)</f>
        <v>0</v>
      </c>
      <c r="GR118" s="77" t="str">
        <f>IF(TRIM(P118)&gt;"a",COUNTIF([1]DrawDay1!AW$4:AW$3049,GE118)+COUNTIF([1]DrawDay1!AW$4:AW$3049,GF118)+COUNTIF([1]DrawDay2!AW$4:AW$2962,GE118)+COUNTIF([1]DrawDay2!AW$4:AW$2962,GF118)+COUNTIF([1]DrawDay3!AW$4:AW$2311,GE118)+COUNTIF([1]DrawDay3!AW$4:AW$2311,GF118)+COUNTIF([1]WarCanoe!AE$5:AE$1500,GD118),"")</f>
        <v/>
      </c>
      <c r="GS118" s="76">
        <f>IF(ISNUMBER(GR118),IF(GR118&gt;8,MAX(GS$10:GS117)+1,0),0)</f>
        <v>0</v>
      </c>
      <c r="GT118" s="78" t="str">
        <f t="shared" si="47"/>
        <v>**</v>
      </c>
      <c r="GU118" s="78"/>
      <c r="GV118" s="78" t="str">
        <f>IF(GK118="","",MATCH(GK118,GK$1:GK117,0))</f>
        <v/>
      </c>
      <c r="GW118" s="78" t="str">
        <f t="shared" si="48"/>
        <v/>
      </c>
      <c r="GX118" s="78" t="str">
        <f>IF(ISNUMBER(GW118),P118,"")</f>
        <v/>
      </c>
      <c r="GY118" s="74" t="str">
        <f>IF(ISNUMBER(GW118),INDEX(P$1:P$167,GW118),"")</f>
        <v/>
      </c>
      <c r="GZ118" s="79" t="str">
        <f>IF(ISNUMBER(GW118),MAX(GZ$11:GZ117)+1,"")</f>
        <v/>
      </c>
      <c r="HA118" s="80">
        <f>IF(ISTEXT(P118),IF(FIND(" ",P118&amp;HA$10)=(LEN(P118)+1),ROW(),0),0)</f>
        <v>0</v>
      </c>
      <c r="HB118" s="81">
        <f>IF(IF(LEN(TRIM(P118))=0,0,LEN(TRIM(P118))-LEN(SUBSTITUTE(P118," ",""))+1)&gt;2,ROW(),0)</f>
        <v>0</v>
      </c>
      <c r="HC118" s="81" t="str">
        <f>IF(LEN(R118)&gt;0,VLOOKUP(R118,HC$172:HD$179,2,FALSE),"")</f>
        <v/>
      </c>
      <c r="HD118" s="81" t="str">
        <f>IF(LEN(P118)&gt;0,IF(ISNA(HC118),ROW(),""),"")</f>
        <v/>
      </c>
      <c r="HE118" s="82" t="str">
        <f>IF(LEN(P118)&gt;0,IF(LEN(S118)&gt;0,VLOOKUP(P118,[1]PadTracInfo!G$2:H$999,2,FALSE),""),"")</f>
        <v/>
      </c>
      <c r="HF118" s="82"/>
      <c r="HG118" s="82" t="str">
        <f>IF(HF118="ok","ok",IF(LEN(S118)&gt;0,IF(S118=HE118,"ok","mismatch"),""))</f>
        <v/>
      </c>
      <c r="HH118" s="82" t="str">
        <f>IF(LEN(P118)&gt;0,IF(LEN(HG118)&gt;0,HG118,IF(LEN(S118)=0,VLOOKUP(P118,[1]PadTracInfo!G$2:H$999,2,FALSE),"")),"")</f>
        <v/>
      </c>
      <c r="HI118" s="83" t="str">
        <f>IF(LEN(P118)&gt;0,IF(ISNA(HH118),"Not Registered",IF(HH118="ok","ok",IF(HH118="mismatch","Registration number does not match",IF(ISNUMBER(HH118),"ok","Logic ERROR")))),"")</f>
        <v/>
      </c>
    </row>
    <row r="119" spans="1:217" ht="13.5" thickBot="1" x14ac:dyDescent="0.25">
      <c r="A119" s="54" t="str">
        <f>IF(ISTEXT(P119),COUNTIF([1]DrawDay1!AX$4:AX$3049,GE119)+COUNTIF([1]DrawDay1!AX$4:AX$3049,GF119)+COUNTIF([1]DrawDay2!AX$4:AX$2962,GE119)+COUNTIF([1]DrawDay2!AX$4:AX$2962,GF119)+COUNTIF([1]DrawDay3!AX$4:AX$2311,GE119)+COUNTIF([1]DrawDay3!AX$4:AX$2311,GF119)+COUNTIF([1]WarCanoe!AF$4:AF3459,GE119),"")</f>
        <v/>
      </c>
      <c r="B119" s="54" t="str">
        <f>IF(ISTEXT(P119),COUNTIF([1]DrawDay1!AV$4:AV$3049,GE119)+COUNTIF([1]DrawDay2!AV$4:AV$2962,GE119)+COUNTIF([1]DrawDay3!AV$4:AV$2311,GE119)+COUNTIF([1]WarCanoe!AG$4:AG3459,GE119),"")</f>
        <v/>
      </c>
      <c r="C119" s="55">
        <f t="shared" si="37"/>
        <v>0</v>
      </c>
      <c r="D119" s="54">
        <f>COUNTIFS($U$7:$GC$7,D$10,$U119:$GC119,"&gt;a")+COUNTIFS($U$7:$GC$7,D$10,$U119:$GC119,"&gt;0")</f>
        <v>0</v>
      </c>
      <c r="E119" s="54">
        <f>COUNTIFS($U$7:$GC$7,E$10,$U119:$GC119,"&gt;a")+COUNTIFS($U$7:$GC$7,E$10,$U119:$GC119,"&gt;0")</f>
        <v>0</v>
      </c>
      <c r="F119" s="54">
        <f>COUNTIFS($U$7:$GC$7,F$10,$U119:$GC119,"&gt;a")+COUNTIFS($U$7:$GC$7,F$10,$U119:$GC119,"&gt;0")</f>
        <v>0</v>
      </c>
      <c r="G119" s="54">
        <f>COUNTIFS($U$7:$GC$7,G$10,$U119:$GC119,"&gt;a")+COUNTIFS($U$7:$GC$7,G$10,$U119:$GC119,"&gt;0")</f>
        <v>0</v>
      </c>
      <c r="H119" s="54">
        <f>COUNTIFS($U$7:$GC$7,H$10,$U119:$GC119,"&gt;a")+COUNTIFS($U$7:$GC$7,H$10,$U119:$GC119,"&gt;0")</f>
        <v>0</v>
      </c>
      <c r="I119" s="54">
        <f>COUNTIFS($U$7:$GC$7,I$10,$U119:$GC119,"&gt;a")+COUNTIFS($U$7:$GC$7,I$10,$U119:$GC119,"&gt;0")</f>
        <v>0</v>
      </c>
      <c r="J119" s="54">
        <f>COUNTIFS($U$7:$GC$7,J$10,$U119:$GC119,"&gt;a")+COUNTIFS($U$7:$GC$7,J$10,$U119:$GC119,"&gt;0")</f>
        <v>0</v>
      </c>
      <c r="K119" s="54">
        <f>COUNTIFS($U$7:$GC$7,K$10,$U119:$GC119,"&gt;a")+COUNTIFS($U$7:$GC$7,K$10,$U119:$GC119,"&gt;0")</f>
        <v>0</v>
      </c>
      <c r="L119" s="54">
        <f>COUNTIFS($U$7:$GC$7,L$10,$U119:$GC119,"&gt;a")+COUNTIFS($U$7:$GC$7,L$10,$U119:$GC119,"&gt;0")</f>
        <v>0</v>
      </c>
      <c r="M119" s="54">
        <f>COUNTIFS($U$7:$GC$7,M$10,$U119:$GC119,"&gt;a")+COUNTIFS($U$7:$GC$7,M$10,$U119:$GC119,"&gt;0")</f>
        <v>0</v>
      </c>
      <c r="N119" s="54">
        <f>COUNTIFS($U$8:$GC$8,"=K",U119:GC119,"&gt;a")+COUNTIFS($U$8:$GC$8,"=K",U119:GC119,"&gt;0")</f>
        <v>0</v>
      </c>
      <c r="O119" s="54">
        <f>COUNTIFS($U$8:$GC$8,"=C",U119:GC119,"&gt;a")+COUNTIFS($U$8:$GC$8,"=C",U119:GC119,"&gt;0")</f>
        <v>0</v>
      </c>
      <c r="P119" s="120"/>
      <c r="Q119" s="121"/>
      <c r="R119" s="122"/>
      <c r="S119" s="134"/>
      <c r="T119" s="124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7"/>
      <c r="AL119" s="127"/>
      <c r="AM119" s="127"/>
      <c r="AN119" s="127"/>
      <c r="AO119" s="127"/>
      <c r="AP119" s="128"/>
      <c r="AQ119" s="128"/>
      <c r="AR119" s="128"/>
      <c r="AS119" s="129"/>
      <c r="AT119" s="130"/>
      <c r="AU119" s="131"/>
      <c r="AV119" s="131"/>
      <c r="AW119" s="131"/>
      <c r="AX119" s="132"/>
      <c r="AY119" s="130"/>
      <c r="AZ119" s="131"/>
      <c r="BA119" s="131"/>
      <c r="BB119" s="131"/>
      <c r="BC119" s="129"/>
      <c r="BD119" s="130"/>
      <c r="BE119" s="131"/>
      <c r="BF119" s="131"/>
      <c r="BG119" s="131"/>
      <c r="BH119" s="132"/>
      <c r="BI119" s="130"/>
      <c r="BJ119" s="131"/>
      <c r="BK119" s="131"/>
      <c r="BL119" s="131"/>
      <c r="BM119" s="132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33"/>
      <c r="DQ119" s="133"/>
      <c r="DR119" s="133"/>
      <c r="DS119" s="133"/>
      <c r="DT119" s="133"/>
      <c r="DU119" s="133"/>
      <c r="DV119" s="133"/>
      <c r="DW119" s="133"/>
      <c r="DX119" s="127"/>
      <c r="DY119" s="127"/>
      <c r="DZ119" s="133"/>
      <c r="EA119" s="133"/>
      <c r="EB119" s="133"/>
      <c r="EC119" s="133"/>
      <c r="ED119" s="133"/>
      <c r="EE119" s="133"/>
      <c r="EF119" s="133"/>
      <c r="EG119" s="127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3" t="str">
        <f t="shared" si="38"/>
        <v/>
      </c>
      <c r="GE119" s="74" t="str">
        <f t="shared" si="39"/>
        <v>**</v>
      </c>
      <c r="GF119" s="74" t="str">
        <f t="shared" si="40"/>
        <v/>
      </c>
      <c r="GG119" s="74" t="str">
        <f t="shared" si="41"/>
        <v/>
      </c>
      <c r="GH119" s="75" t="str">
        <f t="shared" si="42"/>
        <v/>
      </c>
      <c r="GI119" s="74" t="str">
        <f t="shared" si="43"/>
        <v/>
      </c>
      <c r="GJ119" s="75" t="str">
        <f t="shared" si="44"/>
        <v/>
      </c>
      <c r="GK119" s="75" t="str">
        <f t="shared" si="45"/>
        <v/>
      </c>
      <c r="GL119" s="75" t="str">
        <f t="shared" si="46"/>
        <v/>
      </c>
      <c r="GM119" s="13">
        <f>ROW()</f>
        <v>119</v>
      </c>
      <c r="GN119" s="13" t="str">
        <f>IF(LEN(GL119)&gt;0,MAX(GN$11:GN118)+1,"")</f>
        <v/>
      </c>
      <c r="GO119" s="6" t="str">
        <f>IF(N119&gt;0,IF(O119=0,"K","Both"),IF(O119&gt;0,"C",""))</f>
        <v/>
      </c>
      <c r="GP119" s="75" t="str">
        <f>IF(ISTEXT(P119),A119,"")</f>
        <v/>
      </c>
      <c r="GQ119" s="76">
        <f>IF(ISNUMBER(GP119),IF(GP119&gt;8,MAX(GQ$10:GQ118)+1,0),0)</f>
        <v>0</v>
      </c>
      <c r="GR119" s="77" t="str">
        <f>IF(TRIM(P119)&gt;"a",COUNTIF([1]DrawDay1!AW$4:AW$3049,GE119)+COUNTIF([1]DrawDay1!AW$4:AW$3049,GF119)+COUNTIF([1]DrawDay2!AW$4:AW$2962,GE119)+COUNTIF([1]DrawDay2!AW$4:AW$2962,GF119)+COUNTIF([1]DrawDay3!AW$4:AW$2311,GE119)+COUNTIF([1]DrawDay3!AW$4:AW$2311,GF119)+COUNTIF([1]WarCanoe!AE$5:AE$1500,GD119),"")</f>
        <v/>
      </c>
      <c r="GS119" s="76">
        <f>IF(ISNUMBER(GR119),IF(GR119&gt;8,MAX(GS$10:GS118)+1,0),0)</f>
        <v>0</v>
      </c>
      <c r="GT119" s="78" t="str">
        <f t="shared" si="47"/>
        <v>**</v>
      </c>
      <c r="GU119" s="78"/>
      <c r="GV119" s="78" t="str">
        <f>IF(GK119="","",MATCH(GK119,GK$1:GK118,0))</f>
        <v/>
      </c>
      <c r="GW119" s="78" t="str">
        <f t="shared" si="48"/>
        <v/>
      </c>
      <c r="GX119" s="78" t="str">
        <f>IF(ISNUMBER(GW119),P119,"")</f>
        <v/>
      </c>
      <c r="GY119" s="74" t="str">
        <f>IF(ISNUMBER(GW119),INDEX(P$1:P$167,GW119),"")</f>
        <v/>
      </c>
      <c r="GZ119" s="79" t="str">
        <f>IF(ISNUMBER(GW119),MAX(GZ$11:GZ118)+1,"")</f>
        <v/>
      </c>
      <c r="HA119" s="80">
        <f>IF(ISTEXT(P119),IF(FIND(" ",P119&amp;HA$10)=(LEN(P119)+1),ROW(),0),0)</f>
        <v>0</v>
      </c>
      <c r="HB119" s="81">
        <f>IF(IF(LEN(TRIM(P119))=0,0,LEN(TRIM(P119))-LEN(SUBSTITUTE(P119," ",""))+1)&gt;2,ROW(),0)</f>
        <v>0</v>
      </c>
      <c r="HC119" s="81" t="str">
        <f>IF(LEN(R119)&gt;0,VLOOKUP(R119,HC$172:HD$179,2,FALSE),"")</f>
        <v/>
      </c>
      <c r="HD119" s="81" t="str">
        <f>IF(LEN(P119)&gt;0,IF(ISNA(HC119),ROW(),""),"")</f>
        <v/>
      </c>
      <c r="HE119" s="82" t="str">
        <f>IF(LEN(P119)&gt;0,IF(LEN(S119)&gt;0,VLOOKUP(P119,[1]PadTracInfo!G$2:H$999,2,FALSE),""),"")</f>
        <v/>
      </c>
      <c r="HF119" s="82"/>
      <c r="HG119" s="82" t="str">
        <f>IF(HF119="ok","ok",IF(LEN(S119)&gt;0,IF(S119=HE119,"ok","mismatch"),""))</f>
        <v/>
      </c>
      <c r="HH119" s="82" t="str">
        <f>IF(LEN(P119)&gt;0,IF(LEN(HG119)&gt;0,HG119,IF(LEN(S119)=0,VLOOKUP(P119,[1]PadTracInfo!G$2:H$999,2,FALSE),"")),"")</f>
        <v/>
      </c>
      <c r="HI119" s="83" t="str">
        <f>IF(LEN(P119)&gt;0,IF(ISNA(HH119),"Not Registered",IF(HH119="ok","ok",IF(HH119="mismatch","Registration number does not match",IF(ISNUMBER(HH119),"ok","Logic ERROR")))),"")</f>
        <v/>
      </c>
    </row>
    <row r="120" spans="1:217" ht="13.5" thickBot="1" x14ac:dyDescent="0.25">
      <c r="A120" s="54" t="str">
        <f>IF(ISTEXT(P120),COUNTIF([1]DrawDay1!AX$4:AX$3049,GE120)+COUNTIF([1]DrawDay1!AX$4:AX$3049,GF120)+COUNTIF([1]DrawDay2!AX$4:AX$2962,GE120)+COUNTIF([1]DrawDay2!AX$4:AX$2962,GF120)+COUNTIF([1]DrawDay3!AX$4:AX$2311,GE120)+COUNTIF([1]DrawDay3!AX$4:AX$2311,GF120)+COUNTIF([1]WarCanoe!AF$4:AF3460,GE120),"")</f>
        <v/>
      </c>
      <c r="B120" s="54" t="str">
        <f>IF(ISTEXT(P120),COUNTIF([1]DrawDay1!AV$4:AV$3049,GE120)+COUNTIF([1]DrawDay2!AV$4:AV$2962,GE120)+COUNTIF([1]DrawDay3!AV$4:AV$2311,GE120)+COUNTIF([1]WarCanoe!AG$4:AG3460,GE120),"")</f>
        <v/>
      </c>
      <c r="C120" s="55">
        <f t="shared" si="37"/>
        <v>0</v>
      </c>
      <c r="D120" s="54">
        <f>COUNTIFS($U$7:$GC$7,D$10,$U120:$GC120,"&gt;a")+COUNTIFS($U$7:$GC$7,D$10,$U120:$GC120,"&gt;0")</f>
        <v>0</v>
      </c>
      <c r="E120" s="54">
        <f>COUNTIFS($U$7:$GC$7,E$10,$U120:$GC120,"&gt;a")+COUNTIFS($U$7:$GC$7,E$10,$U120:$GC120,"&gt;0")</f>
        <v>0</v>
      </c>
      <c r="F120" s="54">
        <f>COUNTIFS($U$7:$GC$7,F$10,$U120:$GC120,"&gt;a")+COUNTIFS($U$7:$GC$7,F$10,$U120:$GC120,"&gt;0")</f>
        <v>0</v>
      </c>
      <c r="G120" s="54">
        <f>COUNTIFS($U$7:$GC$7,G$10,$U120:$GC120,"&gt;a")+COUNTIFS($U$7:$GC$7,G$10,$U120:$GC120,"&gt;0")</f>
        <v>0</v>
      </c>
      <c r="H120" s="54">
        <f>COUNTIFS($U$7:$GC$7,H$10,$U120:$GC120,"&gt;a")+COUNTIFS($U$7:$GC$7,H$10,$U120:$GC120,"&gt;0")</f>
        <v>0</v>
      </c>
      <c r="I120" s="54">
        <f>COUNTIFS($U$7:$GC$7,I$10,$U120:$GC120,"&gt;a")+COUNTIFS($U$7:$GC$7,I$10,$U120:$GC120,"&gt;0")</f>
        <v>0</v>
      </c>
      <c r="J120" s="54">
        <f>COUNTIFS($U$7:$GC$7,J$10,$U120:$GC120,"&gt;a")+COUNTIFS($U$7:$GC$7,J$10,$U120:$GC120,"&gt;0")</f>
        <v>0</v>
      </c>
      <c r="K120" s="54">
        <f>COUNTIFS($U$7:$GC$7,K$10,$U120:$GC120,"&gt;a")+COUNTIFS($U$7:$GC$7,K$10,$U120:$GC120,"&gt;0")</f>
        <v>0</v>
      </c>
      <c r="L120" s="54">
        <f>COUNTIFS($U$7:$GC$7,L$10,$U120:$GC120,"&gt;a")+COUNTIFS($U$7:$GC$7,L$10,$U120:$GC120,"&gt;0")</f>
        <v>0</v>
      </c>
      <c r="M120" s="54">
        <f>COUNTIFS($U$7:$GC$7,M$10,$U120:$GC120,"&gt;a")+COUNTIFS($U$7:$GC$7,M$10,$U120:$GC120,"&gt;0")</f>
        <v>0</v>
      </c>
      <c r="N120" s="54">
        <f>COUNTIFS($U$8:$GC$8,"=K",U120:GC120,"&gt;a")+COUNTIFS($U$8:$GC$8,"=K",U120:GC120,"&gt;0")</f>
        <v>0</v>
      </c>
      <c r="O120" s="54">
        <f>COUNTIFS($U$8:$GC$8,"=C",U120:GC120,"&gt;a")+COUNTIFS($U$8:$GC$8,"=C",U120:GC120,"&gt;0")</f>
        <v>0</v>
      </c>
      <c r="P120" s="120"/>
      <c r="Q120" s="121"/>
      <c r="R120" s="122"/>
      <c r="S120" s="134"/>
      <c r="T120" s="124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7"/>
      <c r="AL120" s="127"/>
      <c r="AM120" s="127"/>
      <c r="AN120" s="127"/>
      <c r="AO120" s="127"/>
      <c r="AP120" s="128"/>
      <c r="AQ120" s="128"/>
      <c r="AR120" s="128"/>
      <c r="AS120" s="129"/>
      <c r="AT120" s="130"/>
      <c r="AU120" s="131"/>
      <c r="AV120" s="131"/>
      <c r="AW120" s="131"/>
      <c r="AX120" s="132"/>
      <c r="AY120" s="130"/>
      <c r="AZ120" s="131"/>
      <c r="BA120" s="131"/>
      <c r="BB120" s="131"/>
      <c r="BC120" s="129"/>
      <c r="BD120" s="130"/>
      <c r="BE120" s="131"/>
      <c r="BF120" s="131"/>
      <c r="BG120" s="131"/>
      <c r="BH120" s="132"/>
      <c r="BI120" s="130"/>
      <c r="BJ120" s="131"/>
      <c r="BK120" s="131"/>
      <c r="BL120" s="131"/>
      <c r="BM120" s="132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3" t="str">
        <f t="shared" si="38"/>
        <v/>
      </c>
      <c r="GE120" s="74" t="str">
        <f t="shared" si="39"/>
        <v>**</v>
      </c>
      <c r="GF120" s="74" t="str">
        <f t="shared" si="40"/>
        <v/>
      </c>
      <c r="GG120" s="74" t="str">
        <f t="shared" si="41"/>
        <v/>
      </c>
      <c r="GH120" s="75" t="str">
        <f t="shared" si="42"/>
        <v/>
      </c>
      <c r="GI120" s="74" t="str">
        <f t="shared" si="43"/>
        <v/>
      </c>
      <c r="GJ120" s="75" t="str">
        <f t="shared" si="44"/>
        <v/>
      </c>
      <c r="GK120" s="75" t="str">
        <f t="shared" si="45"/>
        <v/>
      </c>
      <c r="GL120" s="75" t="str">
        <f t="shared" si="46"/>
        <v/>
      </c>
      <c r="GM120" s="13">
        <f>ROW()</f>
        <v>120</v>
      </c>
      <c r="GN120" s="13" t="str">
        <f>IF(LEN(GL120)&gt;0,MAX(GN$11:GN119)+1,"")</f>
        <v/>
      </c>
      <c r="GO120" s="6" t="str">
        <f>IF(N120&gt;0,IF(O120=0,"K","Both"),IF(O120&gt;0,"C",""))</f>
        <v/>
      </c>
      <c r="GP120" s="75" t="str">
        <f>IF(ISTEXT(P120),A120,"")</f>
        <v/>
      </c>
      <c r="GQ120" s="76">
        <f>IF(ISNUMBER(GP120),IF(GP120&gt;8,MAX(GQ$10:GQ119)+1,0),0)</f>
        <v>0</v>
      </c>
      <c r="GR120" s="77" t="str">
        <f>IF(TRIM(P120)&gt;"a",COUNTIF([1]DrawDay1!AW$4:AW$3049,GE120)+COUNTIF([1]DrawDay1!AW$4:AW$3049,GF120)+COUNTIF([1]DrawDay2!AW$4:AW$2962,GE120)+COUNTIF([1]DrawDay2!AW$4:AW$2962,GF120)+COUNTIF([1]DrawDay3!AW$4:AW$2311,GE120)+COUNTIF([1]DrawDay3!AW$4:AW$2311,GF120)+COUNTIF([1]WarCanoe!AE$5:AE$1500,GD120),"")</f>
        <v/>
      </c>
      <c r="GS120" s="76">
        <f>IF(ISNUMBER(GR120),IF(GR120&gt;8,MAX(GS$10:GS119)+1,0),0)</f>
        <v>0</v>
      </c>
      <c r="GT120" s="78" t="str">
        <f t="shared" si="47"/>
        <v>**</v>
      </c>
      <c r="GU120" s="78"/>
      <c r="GV120" s="78" t="str">
        <f>IF(GK120="","",MATCH(GK120,GK$1:GK119,0))</f>
        <v/>
      </c>
      <c r="GW120" s="78" t="str">
        <f t="shared" si="48"/>
        <v/>
      </c>
      <c r="GX120" s="78" t="str">
        <f>IF(ISNUMBER(GW120),P120,"")</f>
        <v/>
      </c>
      <c r="GY120" s="74" t="str">
        <f>IF(ISNUMBER(GW120),INDEX(P$1:P$167,GW120),"")</f>
        <v/>
      </c>
      <c r="GZ120" s="79" t="str">
        <f>IF(ISNUMBER(GW120),MAX(GZ$11:GZ119)+1,"")</f>
        <v/>
      </c>
      <c r="HA120" s="80">
        <f>IF(ISTEXT(P120),IF(FIND(" ",P120&amp;HA$10)=(LEN(P120)+1),ROW(),0),0)</f>
        <v>0</v>
      </c>
      <c r="HB120" s="81">
        <f>IF(IF(LEN(TRIM(P120))=0,0,LEN(TRIM(P120))-LEN(SUBSTITUTE(P120," ",""))+1)&gt;2,ROW(),0)</f>
        <v>0</v>
      </c>
      <c r="HC120" s="81" t="str">
        <f>IF(LEN(R120)&gt;0,VLOOKUP(R120,HC$172:HD$179,2,FALSE),"")</f>
        <v/>
      </c>
      <c r="HD120" s="81" t="str">
        <f>IF(LEN(P120)&gt;0,IF(ISNA(HC120),ROW(),""),"")</f>
        <v/>
      </c>
      <c r="HE120" s="82" t="str">
        <f>IF(LEN(P120)&gt;0,IF(LEN(S120)&gt;0,VLOOKUP(P120,[1]PadTracInfo!G$2:H$999,2,FALSE),""),"")</f>
        <v/>
      </c>
      <c r="HF120" s="82"/>
      <c r="HG120" s="82" t="str">
        <f>IF(HF120="ok","ok",IF(LEN(S120)&gt;0,IF(S120=HE120,"ok","mismatch"),""))</f>
        <v/>
      </c>
      <c r="HH120" s="82" t="str">
        <f>IF(LEN(P120)&gt;0,IF(LEN(HG120)&gt;0,HG120,IF(LEN(S120)=0,VLOOKUP(P120,[1]PadTracInfo!G$2:H$999,2,FALSE),"")),"")</f>
        <v/>
      </c>
      <c r="HI120" s="83" t="str">
        <f>IF(LEN(P120)&gt;0,IF(ISNA(HH120),"Not Registered",IF(HH120="ok","ok",IF(HH120="mismatch","Registration number does not match",IF(ISNUMBER(HH120),"ok","Logic ERROR")))),"")</f>
        <v/>
      </c>
    </row>
    <row r="121" spans="1:217" ht="13.5" thickBot="1" x14ac:dyDescent="0.25">
      <c r="A121" s="54" t="str">
        <f>IF(ISTEXT(P121),COUNTIF([1]DrawDay1!AX$4:AX$3049,GE121)+COUNTIF([1]DrawDay1!AX$4:AX$3049,GF121)+COUNTIF([1]DrawDay2!AX$4:AX$2962,GE121)+COUNTIF([1]DrawDay2!AX$4:AX$2962,GF121)+COUNTIF([1]DrawDay3!AX$4:AX$2311,GE121)+COUNTIF([1]DrawDay3!AX$4:AX$2311,GF121)+COUNTIF([1]WarCanoe!AF$4:AF3461,GE121),"")</f>
        <v/>
      </c>
      <c r="B121" s="54" t="str">
        <f>IF(ISTEXT(P121),COUNTIF([1]DrawDay1!AV$4:AV$3049,GE121)+COUNTIF([1]DrawDay2!AV$4:AV$2962,GE121)+COUNTIF([1]DrawDay3!AV$4:AV$2311,GE121)+COUNTIF([1]WarCanoe!AG$4:AG3461,GE121),"")</f>
        <v/>
      </c>
      <c r="C121" s="55">
        <f t="shared" si="37"/>
        <v>0</v>
      </c>
      <c r="D121" s="54">
        <f>COUNTIFS($U$7:$GC$7,D$10,$U121:$GC121,"&gt;a")+COUNTIFS($U$7:$GC$7,D$10,$U121:$GC121,"&gt;0")</f>
        <v>0</v>
      </c>
      <c r="E121" s="54">
        <f>COUNTIFS($U$7:$GC$7,E$10,$U121:$GC121,"&gt;a")+COUNTIFS($U$7:$GC$7,E$10,$U121:$GC121,"&gt;0")</f>
        <v>0</v>
      </c>
      <c r="F121" s="54">
        <f>COUNTIFS($U$7:$GC$7,F$10,$U121:$GC121,"&gt;a")+COUNTIFS($U$7:$GC$7,F$10,$U121:$GC121,"&gt;0")</f>
        <v>0</v>
      </c>
      <c r="G121" s="54">
        <f>COUNTIFS($U$7:$GC$7,G$10,$U121:$GC121,"&gt;a")+COUNTIFS($U$7:$GC$7,G$10,$U121:$GC121,"&gt;0")</f>
        <v>0</v>
      </c>
      <c r="H121" s="54">
        <f>COUNTIFS($U$7:$GC$7,H$10,$U121:$GC121,"&gt;a")+COUNTIFS($U$7:$GC$7,H$10,$U121:$GC121,"&gt;0")</f>
        <v>0</v>
      </c>
      <c r="I121" s="54">
        <f>COUNTIFS($U$7:$GC$7,I$10,$U121:$GC121,"&gt;a")+COUNTIFS($U$7:$GC$7,I$10,$U121:$GC121,"&gt;0")</f>
        <v>0</v>
      </c>
      <c r="J121" s="54">
        <f>COUNTIFS($U$7:$GC$7,J$10,$U121:$GC121,"&gt;a")+COUNTIFS($U$7:$GC$7,J$10,$U121:$GC121,"&gt;0")</f>
        <v>0</v>
      </c>
      <c r="K121" s="54">
        <f>COUNTIFS($U$7:$GC$7,K$10,$U121:$GC121,"&gt;a")+COUNTIFS($U$7:$GC$7,K$10,$U121:$GC121,"&gt;0")</f>
        <v>0</v>
      </c>
      <c r="L121" s="54">
        <f>COUNTIFS($U$7:$GC$7,L$10,$U121:$GC121,"&gt;a")+COUNTIFS($U$7:$GC$7,L$10,$U121:$GC121,"&gt;0")</f>
        <v>0</v>
      </c>
      <c r="M121" s="54">
        <f>COUNTIFS($U$7:$GC$7,M$10,$U121:$GC121,"&gt;a")+COUNTIFS($U$7:$GC$7,M$10,$U121:$GC121,"&gt;0")</f>
        <v>0</v>
      </c>
      <c r="N121" s="54">
        <f>COUNTIFS($U$8:$GC$8,"=K",U121:GC121,"&gt;a")+COUNTIFS($U$8:$GC$8,"=K",U121:GC121,"&gt;0")</f>
        <v>0</v>
      </c>
      <c r="O121" s="54">
        <f>COUNTIFS($U$8:$GC$8,"=C",U121:GC121,"&gt;a")+COUNTIFS($U$8:$GC$8,"=C",U121:GC121,"&gt;0")</f>
        <v>0</v>
      </c>
      <c r="P121" s="120"/>
      <c r="Q121" s="121"/>
      <c r="R121" s="122"/>
      <c r="S121" s="134"/>
      <c r="T121" s="124"/>
      <c r="U121" s="125"/>
      <c r="V121" s="126"/>
      <c r="W121" s="125"/>
      <c r="X121" s="126"/>
      <c r="Y121" s="13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5"/>
      <c r="AJ121" s="125"/>
      <c r="AK121" s="136"/>
      <c r="AL121" s="136"/>
      <c r="AM121" s="127"/>
      <c r="AN121" s="127"/>
      <c r="AO121" s="127"/>
      <c r="AP121" s="128"/>
      <c r="AQ121" s="128"/>
      <c r="AR121" s="128"/>
      <c r="AS121" s="129"/>
      <c r="AT121" s="130"/>
      <c r="AU121" s="131"/>
      <c r="AV121" s="131"/>
      <c r="AW121" s="131"/>
      <c r="AX121" s="132"/>
      <c r="AY121" s="130"/>
      <c r="AZ121" s="131"/>
      <c r="BA121" s="131"/>
      <c r="BB121" s="131"/>
      <c r="BC121" s="129"/>
      <c r="BD121" s="130"/>
      <c r="BE121" s="131"/>
      <c r="BF121" s="131"/>
      <c r="BG121" s="131"/>
      <c r="BH121" s="132"/>
      <c r="BI121" s="130"/>
      <c r="BJ121" s="131"/>
      <c r="BK121" s="131"/>
      <c r="BL121" s="131"/>
      <c r="BM121" s="132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3" t="str">
        <f t="shared" si="38"/>
        <v/>
      </c>
      <c r="GE121" s="74" t="str">
        <f t="shared" si="39"/>
        <v>**</v>
      </c>
      <c r="GF121" s="74" t="str">
        <f t="shared" si="40"/>
        <v/>
      </c>
      <c r="GG121" s="74" t="str">
        <f t="shared" si="41"/>
        <v/>
      </c>
      <c r="GH121" s="75" t="str">
        <f t="shared" si="42"/>
        <v/>
      </c>
      <c r="GI121" s="74" t="str">
        <f t="shared" si="43"/>
        <v/>
      </c>
      <c r="GJ121" s="75" t="str">
        <f t="shared" si="44"/>
        <v/>
      </c>
      <c r="GK121" s="75" t="str">
        <f t="shared" si="45"/>
        <v/>
      </c>
      <c r="GL121" s="75" t="str">
        <f t="shared" si="46"/>
        <v/>
      </c>
      <c r="GM121" s="13">
        <f>ROW()</f>
        <v>121</v>
      </c>
      <c r="GN121" s="13" t="str">
        <f>IF(LEN(GL121)&gt;0,MAX(GN$11:GN120)+1,"")</f>
        <v/>
      </c>
      <c r="GO121" s="6" t="str">
        <f>IF(N121&gt;0,IF(O121=0,"K","Both"),IF(O121&gt;0,"C",""))</f>
        <v/>
      </c>
      <c r="GP121" s="75" t="str">
        <f>IF(ISTEXT(P121),A121,"")</f>
        <v/>
      </c>
      <c r="GQ121" s="76">
        <f>IF(ISNUMBER(GP121),IF(GP121&gt;8,MAX(GQ$10:GQ120)+1,0),0)</f>
        <v>0</v>
      </c>
      <c r="GR121" s="77" t="str">
        <f>IF(TRIM(P121)&gt;"a",COUNTIF([1]DrawDay1!AW$4:AW$3049,GE121)+COUNTIF([1]DrawDay1!AW$4:AW$3049,GF121)+COUNTIF([1]DrawDay2!AW$4:AW$2962,GE121)+COUNTIF([1]DrawDay2!AW$4:AW$2962,GF121)+COUNTIF([1]DrawDay3!AW$4:AW$2311,GE121)+COUNTIF([1]DrawDay3!AW$4:AW$2311,GF121)+COUNTIF([1]WarCanoe!AE$5:AE$1500,GD121),"")</f>
        <v/>
      </c>
      <c r="GS121" s="76">
        <f>IF(ISNUMBER(GR121),IF(GR121&gt;8,MAX(GS$10:GS120)+1,0),0)</f>
        <v>0</v>
      </c>
      <c r="GT121" s="78" t="str">
        <f t="shared" si="47"/>
        <v>**</v>
      </c>
      <c r="GU121" s="78"/>
      <c r="GV121" s="78" t="str">
        <f>IF(GK121="","",MATCH(GK121,GK$1:GK120,0))</f>
        <v/>
      </c>
      <c r="GW121" s="78" t="str">
        <f t="shared" si="48"/>
        <v/>
      </c>
      <c r="GX121" s="78" t="str">
        <f>IF(ISNUMBER(GW121),P121,"")</f>
        <v/>
      </c>
      <c r="GY121" s="74" t="str">
        <f>IF(ISNUMBER(GW121),INDEX(P$1:P$167,GW121),"")</f>
        <v/>
      </c>
      <c r="GZ121" s="79" t="str">
        <f>IF(ISNUMBER(GW121),MAX(GZ$11:GZ120)+1,"")</f>
        <v/>
      </c>
      <c r="HA121" s="80">
        <f>IF(ISTEXT(P121),IF(FIND(" ",P121&amp;HA$10)=(LEN(P121)+1),ROW(),0),0)</f>
        <v>0</v>
      </c>
      <c r="HB121" s="81">
        <f>IF(IF(LEN(TRIM(P121))=0,0,LEN(TRIM(P121))-LEN(SUBSTITUTE(P121," ",""))+1)&gt;2,ROW(),0)</f>
        <v>0</v>
      </c>
      <c r="HC121" s="81" t="str">
        <f>IF(LEN(R121)&gt;0,VLOOKUP(R121,HC$172:HD$179,2,FALSE),"")</f>
        <v/>
      </c>
      <c r="HD121" s="81" t="str">
        <f>IF(LEN(P121)&gt;0,IF(ISNA(HC121),ROW(),""),"")</f>
        <v/>
      </c>
      <c r="HE121" s="82" t="str">
        <f>IF(LEN(P121)&gt;0,IF(LEN(S121)&gt;0,VLOOKUP(P121,[1]PadTracInfo!G$2:H$999,2,FALSE),""),"")</f>
        <v/>
      </c>
      <c r="HF121" s="82"/>
      <c r="HG121" s="82" t="str">
        <f>IF(HF121="ok","ok",IF(LEN(S121)&gt;0,IF(S121=HE121,"ok","mismatch"),""))</f>
        <v/>
      </c>
      <c r="HH121" s="82" t="str">
        <f>IF(LEN(P121)&gt;0,IF(LEN(HG121)&gt;0,HG121,IF(LEN(S121)=0,VLOOKUP(P121,[1]PadTracInfo!G$2:H$999,2,FALSE),"")),"")</f>
        <v/>
      </c>
      <c r="HI121" s="83" t="str">
        <f>IF(LEN(P121)&gt;0,IF(ISNA(HH121),"Not Registered",IF(HH121="ok","ok",IF(HH121="mismatch","Registration number does not match",IF(ISNUMBER(HH121),"ok","Logic ERROR")))),"")</f>
        <v/>
      </c>
    </row>
    <row r="122" spans="1:217" ht="13.5" thickBot="1" x14ac:dyDescent="0.25">
      <c r="A122" s="54" t="str">
        <f>IF(ISTEXT(P122),COUNTIF([1]DrawDay1!AX$4:AX$3049,GE122)+COUNTIF([1]DrawDay1!AX$4:AX$3049,GF122)+COUNTIF([1]DrawDay2!AX$4:AX$2962,GE122)+COUNTIF([1]DrawDay2!AX$4:AX$2962,GF122)+COUNTIF([1]DrawDay3!AX$4:AX$2311,GE122)+COUNTIF([1]DrawDay3!AX$4:AX$2311,GF122)+COUNTIF([1]WarCanoe!AF$4:AF3462,GE122),"")</f>
        <v/>
      </c>
      <c r="B122" s="54" t="str">
        <f>IF(ISTEXT(P122),COUNTIF([1]DrawDay1!AV$4:AV$3049,GE122)+COUNTIF([1]DrawDay2!AV$4:AV$2962,GE122)+COUNTIF([1]DrawDay3!AV$4:AV$2311,GE122)+COUNTIF([1]WarCanoe!AG$4:AG3462,GE122),"")</f>
        <v/>
      </c>
      <c r="C122" s="55">
        <f t="shared" si="37"/>
        <v>0</v>
      </c>
      <c r="D122" s="54">
        <f>COUNTIFS($U$7:$GC$7,D$10,$U122:$GC122,"&gt;a")+COUNTIFS($U$7:$GC$7,D$10,$U122:$GC122,"&gt;0")</f>
        <v>0</v>
      </c>
      <c r="E122" s="54">
        <f>COUNTIFS($U$7:$GC$7,E$10,$U122:$GC122,"&gt;a")+COUNTIFS($U$7:$GC$7,E$10,$U122:$GC122,"&gt;0")</f>
        <v>0</v>
      </c>
      <c r="F122" s="54">
        <f>COUNTIFS($U$7:$GC$7,F$10,$U122:$GC122,"&gt;a")+COUNTIFS($U$7:$GC$7,F$10,$U122:$GC122,"&gt;0")</f>
        <v>0</v>
      </c>
      <c r="G122" s="54">
        <f>COUNTIFS($U$7:$GC$7,G$10,$U122:$GC122,"&gt;a")+COUNTIFS($U$7:$GC$7,G$10,$U122:$GC122,"&gt;0")</f>
        <v>0</v>
      </c>
      <c r="H122" s="54">
        <f>COUNTIFS($U$7:$GC$7,H$10,$U122:$GC122,"&gt;a")+COUNTIFS($U$7:$GC$7,H$10,$U122:$GC122,"&gt;0")</f>
        <v>0</v>
      </c>
      <c r="I122" s="54">
        <f>COUNTIFS($U$7:$GC$7,I$10,$U122:$GC122,"&gt;a")+COUNTIFS($U$7:$GC$7,I$10,$U122:$GC122,"&gt;0")</f>
        <v>0</v>
      </c>
      <c r="J122" s="54">
        <f>COUNTIFS($U$7:$GC$7,J$10,$U122:$GC122,"&gt;a")+COUNTIFS($U$7:$GC$7,J$10,$U122:$GC122,"&gt;0")</f>
        <v>0</v>
      </c>
      <c r="K122" s="54">
        <f>COUNTIFS($U$7:$GC$7,K$10,$U122:$GC122,"&gt;a")+COUNTIFS($U$7:$GC$7,K$10,$U122:$GC122,"&gt;0")</f>
        <v>0</v>
      </c>
      <c r="L122" s="54">
        <f>COUNTIFS($U$7:$GC$7,L$10,$U122:$GC122,"&gt;a")+COUNTIFS($U$7:$GC$7,L$10,$U122:$GC122,"&gt;0")</f>
        <v>0</v>
      </c>
      <c r="M122" s="54">
        <f>COUNTIFS($U$7:$GC$7,M$10,$U122:$GC122,"&gt;a")+COUNTIFS($U$7:$GC$7,M$10,$U122:$GC122,"&gt;0")</f>
        <v>0</v>
      </c>
      <c r="N122" s="54">
        <f>COUNTIFS($U$8:$GC$8,"=K",U122:GC122,"&gt;a")+COUNTIFS($U$8:$GC$8,"=K",U122:GC122,"&gt;0")</f>
        <v>0</v>
      </c>
      <c r="O122" s="54">
        <f>COUNTIFS($U$8:$GC$8,"=C",U122:GC122,"&gt;a")+COUNTIFS($U$8:$GC$8,"=C",U122:GC122,"&gt;0")</f>
        <v>0</v>
      </c>
      <c r="P122" s="120"/>
      <c r="Q122" s="121"/>
      <c r="R122" s="122"/>
      <c r="S122" s="134"/>
      <c r="T122" s="124"/>
      <c r="U122" s="125"/>
      <c r="V122" s="126"/>
      <c r="W122" s="125"/>
      <c r="X122" s="126"/>
      <c r="Y122" s="125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5"/>
      <c r="AJ122" s="125"/>
      <c r="AK122" s="136"/>
      <c r="AL122" s="136"/>
      <c r="AM122" s="127"/>
      <c r="AN122" s="127"/>
      <c r="AO122" s="136"/>
      <c r="AP122" s="137"/>
      <c r="AQ122" s="137"/>
      <c r="AR122" s="138"/>
      <c r="AS122" s="129"/>
      <c r="AT122" s="130"/>
      <c r="AU122" s="131"/>
      <c r="AV122" s="131"/>
      <c r="AW122" s="131"/>
      <c r="AX122" s="132"/>
      <c r="AY122" s="130"/>
      <c r="AZ122" s="131"/>
      <c r="BA122" s="131"/>
      <c r="BB122" s="131"/>
      <c r="BC122" s="129"/>
      <c r="BD122" s="130"/>
      <c r="BE122" s="131"/>
      <c r="BF122" s="131"/>
      <c r="BG122" s="131"/>
      <c r="BH122" s="132"/>
      <c r="BI122" s="130"/>
      <c r="BJ122" s="131"/>
      <c r="BK122" s="131"/>
      <c r="BL122" s="131"/>
      <c r="BM122" s="132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  <c r="EW122" s="133"/>
      <c r="EX122" s="133"/>
      <c r="EY122" s="133"/>
      <c r="EZ122" s="133"/>
      <c r="FA122" s="133"/>
      <c r="FB122" s="133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3" t="str">
        <f t="shared" si="38"/>
        <v/>
      </c>
      <c r="GE122" s="74" t="str">
        <f t="shared" si="39"/>
        <v>**</v>
      </c>
      <c r="GF122" s="74" t="str">
        <f t="shared" si="40"/>
        <v/>
      </c>
      <c r="GG122" s="74" t="str">
        <f t="shared" si="41"/>
        <v/>
      </c>
      <c r="GH122" s="75" t="str">
        <f t="shared" si="42"/>
        <v/>
      </c>
      <c r="GI122" s="74" t="str">
        <f t="shared" si="43"/>
        <v/>
      </c>
      <c r="GJ122" s="75" t="str">
        <f t="shared" si="44"/>
        <v/>
      </c>
      <c r="GK122" s="75" t="str">
        <f t="shared" si="45"/>
        <v/>
      </c>
      <c r="GL122" s="75" t="str">
        <f t="shared" si="46"/>
        <v/>
      </c>
      <c r="GM122" s="13">
        <f>ROW()</f>
        <v>122</v>
      </c>
      <c r="GN122" s="13" t="str">
        <f>IF(LEN(GL122)&gt;0,MAX(GN$11:GN121)+1,"")</f>
        <v/>
      </c>
      <c r="GO122" s="6" t="str">
        <f>IF(N122&gt;0,IF(O122=0,"K","Both"),IF(O122&gt;0,"C",""))</f>
        <v/>
      </c>
      <c r="GP122" s="75" t="str">
        <f>IF(ISTEXT(P122),A122,"")</f>
        <v/>
      </c>
      <c r="GQ122" s="76">
        <f>IF(ISNUMBER(GP122),IF(GP122&gt;8,MAX(GQ$10:GQ121)+1,0),0)</f>
        <v>0</v>
      </c>
      <c r="GR122" s="77" t="str">
        <f>IF(TRIM(P122)&gt;"a",COUNTIF([1]DrawDay1!AW$4:AW$3049,GE122)+COUNTIF([1]DrawDay1!AW$4:AW$3049,GF122)+COUNTIF([1]DrawDay2!AW$4:AW$2962,GE122)+COUNTIF([1]DrawDay2!AW$4:AW$2962,GF122)+COUNTIF([1]DrawDay3!AW$4:AW$2311,GE122)+COUNTIF([1]DrawDay3!AW$4:AW$2311,GF122)+COUNTIF([1]WarCanoe!AE$5:AE$1500,GD122),"")</f>
        <v/>
      </c>
      <c r="GS122" s="76">
        <f>IF(ISNUMBER(GR122),IF(GR122&gt;8,MAX(GS$10:GS121)+1,0),0)</f>
        <v>0</v>
      </c>
      <c r="GT122" s="78" t="str">
        <f t="shared" si="47"/>
        <v>**</v>
      </c>
      <c r="GU122" s="78"/>
      <c r="GV122" s="78" t="str">
        <f>IF(GK122="","",MATCH(GK122,GK$1:GK121,0))</f>
        <v/>
      </c>
      <c r="GW122" s="78" t="str">
        <f t="shared" si="48"/>
        <v/>
      </c>
      <c r="GX122" s="78" t="str">
        <f>IF(ISNUMBER(GW122),P122,"")</f>
        <v/>
      </c>
      <c r="GY122" s="74" t="str">
        <f>IF(ISNUMBER(GW122),INDEX(P$1:P$167,GW122),"")</f>
        <v/>
      </c>
      <c r="GZ122" s="79" t="str">
        <f>IF(ISNUMBER(GW122),MAX(GZ$11:GZ121)+1,"")</f>
        <v/>
      </c>
      <c r="HA122" s="80">
        <f>IF(ISTEXT(P122),IF(FIND(" ",P122&amp;HA$10)=(LEN(P122)+1),ROW(),0),0)</f>
        <v>0</v>
      </c>
      <c r="HB122" s="81">
        <f>IF(IF(LEN(TRIM(P122))=0,0,LEN(TRIM(P122))-LEN(SUBSTITUTE(P122," ",""))+1)&gt;2,ROW(),0)</f>
        <v>0</v>
      </c>
      <c r="HC122" s="81" t="str">
        <f>IF(LEN(R122)&gt;0,VLOOKUP(R122,HC$172:HD$179,2,FALSE),"")</f>
        <v/>
      </c>
      <c r="HD122" s="81" t="str">
        <f>IF(LEN(P122)&gt;0,IF(ISNA(HC122),ROW(),""),"")</f>
        <v/>
      </c>
      <c r="HE122" s="82" t="str">
        <f>IF(LEN(P122)&gt;0,IF(LEN(S122)&gt;0,VLOOKUP(P122,[1]PadTracInfo!G$2:H$999,2,FALSE),""),"")</f>
        <v/>
      </c>
      <c r="HF122" s="82"/>
      <c r="HG122" s="82" t="str">
        <f>IF(HF122="ok","ok",IF(LEN(S122)&gt;0,IF(S122=HE122,"ok","mismatch"),""))</f>
        <v/>
      </c>
      <c r="HH122" s="82" t="str">
        <f>IF(LEN(P122)&gt;0,IF(LEN(HG122)&gt;0,HG122,IF(LEN(S122)=0,VLOOKUP(P122,[1]PadTracInfo!G$2:H$999,2,FALSE),"")),"")</f>
        <v/>
      </c>
      <c r="HI122" s="83" t="str">
        <f>IF(LEN(P122)&gt;0,IF(ISNA(HH122),"Not Registered",IF(HH122="ok","ok",IF(HH122="mismatch","Registration number does not match",IF(ISNUMBER(HH122),"ok","Logic ERROR")))),"")</f>
        <v/>
      </c>
    </row>
    <row r="123" spans="1:217" ht="13.5" thickBot="1" x14ac:dyDescent="0.25">
      <c r="A123" s="54" t="str">
        <f>IF(ISTEXT(P123),COUNTIF([1]DrawDay1!AX$4:AX$3049,GE123)+COUNTIF([1]DrawDay1!AX$4:AX$3049,GF123)+COUNTIF([1]DrawDay2!AX$4:AX$2962,GE123)+COUNTIF([1]DrawDay2!AX$4:AX$2962,GF123)+COUNTIF([1]DrawDay3!AX$4:AX$2311,GE123)+COUNTIF([1]DrawDay3!AX$4:AX$2311,GF123)+COUNTIF([1]WarCanoe!AF$4:AF3463,GE123),"")</f>
        <v/>
      </c>
      <c r="B123" s="54" t="str">
        <f>IF(ISTEXT(P123),COUNTIF([1]DrawDay1!AV$4:AV$3049,GE123)+COUNTIF([1]DrawDay2!AV$4:AV$2962,GE123)+COUNTIF([1]DrawDay3!AV$4:AV$2311,GE123)+COUNTIF([1]WarCanoe!AG$4:AG3463,GE123),"")</f>
        <v/>
      </c>
      <c r="C123" s="55">
        <f t="shared" si="37"/>
        <v>0</v>
      </c>
      <c r="D123" s="54">
        <f>COUNTIFS($U$7:$GC$7,D$10,$U123:$GC123,"&gt;a")+COUNTIFS($U$7:$GC$7,D$10,$U123:$GC123,"&gt;0")</f>
        <v>0</v>
      </c>
      <c r="E123" s="54">
        <f>COUNTIFS($U$7:$GC$7,E$10,$U123:$GC123,"&gt;a")+COUNTIFS($U$7:$GC$7,E$10,$U123:$GC123,"&gt;0")</f>
        <v>0</v>
      </c>
      <c r="F123" s="54">
        <f>COUNTIFS($U$7:$GC$7,F$10,$U123:$GC123,"&gt;a")+COUNTIFS($U$7:$GC$7,F$10,$U123:$GC123,"&gt;0")</f>
        <v>0</v>
      </c>
      <c r="G123" s="54">
        <f>COUNTIFS($U$7:$GC$7,G$10,$U123:$GC123,"&gt;a")+COUNTIFS($U$7:$GC$7,G$10,$U123:$GC123,"&gt;0")</f>
        <v>0</v>
      </c>
      <c r="H123" s="54">
        <f>COUNTIFS($U$7:$GC$7,H$10,$U123:$GC123,"&gt;a")+COUNTIFS($U$7:$GC$7,H$10,$U123:$GC123,"&gt;0")</f>
        <v>0</v>
      </c>
      <c r="I123" s="54">
        <f>COUNTIFS($U$7:$GC$7,I$10,$U123:$GC123,"&gt;a")+COUNTIFS($U$7:$GC$7,I$10,$U123:$GC123,"&gt;0")</f>
        <v>0</v>
      </c>
      <c r="J123" s="54">
        <f>COUNTIFS($U$7:$GC$7,J$10,$U123:$GC123,"&gt;a")+COUNTIFS($U$7:$GC$7,J$10,$U123:$GC123,"&gt;0")</f>
        <v>0</v>
      </c>
      <c r="K123" s="54">
        <f>COUNTIFS($U$7:$GC$7,K$10,$U123:$GC123,"&gt;a")+COUNTIFS($U$7:$GC$7,K$10,$U123:$GC123,"&gt;0")</f>
        <v>0</v>
      </c>
      <c r="L123" s="54">
        <f>COUNTIFS($U$7:$GC$7,L$10,$U123:$GC123,"&gt;a")+COUNTIFS($U$7:$GC$7,L$10,$U123:$GC123,"&gt;0")</f>
        <v>0</v>
      </c>
      <c r="M123" s="54">
        <f>COUNTIFS($U$7:$GC$7,M$10,$U123:$GC123,"&gt;a")+COUNTIFS($U$7:$GC$7,M$10,$U123:$GC123,"&gt;0")</f>
        <v>0</v>
      </c>
      <c r="N123" s="54">
        <f>COUNTIFS($U$8:$GC$8,"=K",U123:GC123,"&gt;a")+COUNTIFS($U$8:$GC$8,"=K",U123:GC123,"&gt;0")</f>
        <v>0</v>
      </c>
      <c r="O123" s="54">
        <f>COUNTIFS($U$8:$GC$8,"=C",U123:GC123,"&gt;a")+COUNTIFS($U$8:$GC$8,"=C",U123:GC123,"&gt;0")</f>
        <v>0</v>
      </c>
      <c r="P123" s="120"/>
      <c r="Q123" s="121"/>
      <c r="R123" s="122"/>
      <c r="S123" s="134"/>
      <c r="T123" s="124"/>
      <c r="U123" s="125"/>
      <c r="V123" s="126"/>
      <c r="W123" s="125"/>
      <c r="X123" s="126"/>
      <c r="Y123" s="125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5"/>
      <c r="AJ123" s="125"/>
      <c r="AK123" s="139"/>
      <c r="AL123" s="139"/>
      <c r="AM123" s="127"/>
      <c r="AN123" s="127"/>
      <c r="AO123" s="139"/>
      <c r="AP123" s="138"/>
      <c r="AQ123" s="138"/>
      <c r="AR123" s="138"/>
      <c r="AS123" s="129"/>
      <c r="AT123" s="130"/>
      <c r="AU123" s="131"/>
      <c r="AV123" s="131"/>
      <c r="AW123" s="131"/>
      <c r="AX123" s="132"/>
      <c r="AY123" s="130"/>
      <c r="AZ123" s="131"/>
      <c r="BA123" s="131"/>
      <c r="BB123" s="131"/>
      <c r="BC123" s="129"/>
      <c r="BD123" s="130"/>
      <c r="BE123" s="131"/>
      <c r="BF123" s="131"/>
      <c r="BG123" s="131"/>
      <c r="BH123" s="132"/>
      <c r="BI123" s="130"/>
      <c r="BJ123" s="131"/>
      <c r="BK123" s="131"/>
      <c r="BL123" s="131"/>
      <c r="BM123" s="132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3" t="str">
        <f t="shared" si="38"/>
        <v/>
      </c>
      <c r="GE123" s="74" t="str">
        <f t="shared" si="39"/>
        <v>**</v>
      </c>
      <c r="GF123" s="74" t="str">
        <f t="shared" si="40"/>
        <v/>
      </c>
      <c r="GG123" s="74" t="str">
        <f t="shared" si="41"/>
        <v/>
      </c>
      <c r="GH123" s="75" t="str">
        <f t="shared" si="42"/>
        <v/>
      </c>
      <c r="GI123" s="74" t="str">
        <f t="shared" si="43"/>
        <v/>
      </c>
      <c r="GJ123" s="75" t="str">
        <f t="shared" si="44"/>
        <v/>
      </c>
      <c r="GK123" s="75" t="str">
        <f t="shared" si="45"/>
        <v/>
      </c>
      <c r="GL123" s="75" t="str">
        <f t="shared" si="46"/>
        <v/>
      </c>
      <c r="GM123" s="13">
        <f>ROW()</f>
        <v>123</v>
      </c>
      <c r="GN123" s="13" t="str">
        <f>IF(LEN(GL123)&gt;0,MAX(GN$11:GN122)+1,"")</f>
        <v/>
      </c>
      <c r="GO123" s="6" t="str">
        <f>IF(N123&gt;0,IF(O123=0,"K","Both"),IF(O123&gt;0,"C",""))</f>
        <v/>
      </c>
      <c r="GP123" s="75" t="str">
        <f>IF(ISTEXT(P123),A123,"")</f>
        <v/>
      </c>
      <c r="GQ123" s="76">
        <f>IF(ISNUMBER(GP123),IF(GP123&gt;8,MAX(GQ$10:GQ122)+1,0),0)</f>
        <v>0</v>
      </c>
      <c r="GR123" s="77" t="str">
        <f>IF(TRIM(P123)&gt;"a",COUNTIF([1]DrawDay1!AW$4:AW$3049,GE123)+COUNTIF([1]DrawDay1!AW$4:AW$3049,GF123)+COUNTIF([1]DrawDay2!AW$4:AW$2962,GE123)+COUNTIF([1]DrawDay2!AW$4:AW$2962,GF123)+COUNTIF([1]DrawDay3!AW$4:AW$2311,GE123)+COUNTIF([1]DrawDay3!AW$4:AW$2311,GF123)+COUNTIF([1]WarCanoe!AE$5:AE$1500,GD123),"")</f>
        <v/>
      </c>
      <c r="GS123" s="76">
        <f>IF(ISNUMBER(GR123),IF(GR123&gt;8,MAX(GS$10:GS122)+1,0),0)</f>
        <v>0</v>
      </c>
      <c r="GT123" s="78" t="str">
        <f t="shared" si="47"/>
        <v>**</v>
      </c>
      <c r="GU123" s="78"/>
      <c r="GV123" s="78" t="str">
        <f>IF(GK123="","",MATCH(GK123,GK$1:GK122,0))</f>
        <v/>
      </c>
      <c r="GW123" s="78" t="str">
        <f t="shared" si="48"/>
        <v/>
      </c>
      <c r="GX123" s="78" t="str">
        <f>IF(ISNUMBER(GW123),P123,"")</f>
        <v/>
      </c>
      <c r="GY123" s="74" t="str">
        <f>IF(ISNUMBER(GW123),INDEX(P$1:P$167,GW123),"")</f>
        <v/>
      </c>
      <c r="GZ123" s="79" t="str">
        <f>IF(ISNUMBER(GW123),MAX(GZ$11:GZ122)+1,"")</f>
        <v/>
      </c>
      <c r="HA123" s="80">
        <f>IF(ISTEXT(P123),IF(FIND(" ",P123&amp;HA$10)=(LEN(P123)+1),ROW(),0),0)</f>
        <v>0</v>
      </c>
      <c r="HB123" s="81">
        <f>IF(IF(LEN(TRIM(P123))=0,0,LEN(TRIM(P123))-LEN(SUBSTITUTE(P123," ",""))+1)&gt;2,ROW(),0)</f>
        <v>0</v>
      </c>
      <c r="HC123" s="81" t="str">
        <f>IF(LEN(R123)&gt;0,VLOOKUP(R123,HC$172:HD$179,2,FALSE),"")</f>
        <v/>
      </c>
      <c r="HD123" s="81" t="str">
        <f>IF(LEN(P123)&gt;0,IF(ISNA(HC123),ROW(),""),"")</f>
        <v/>
      </c>
      <c r="HE123" s="82" t="str">
        <f>IF(LEN(P123)&gt;0,IF(LEN(S123)&gt;0,VLOOKUP(P123,[1]PadTracInfo!G$2:H$999,2,FALSE),""),"")</f>
        <v/>
      </c>
      <c r="HF123" s="82"/>
      <c r="HG123" s="82" t="str">
        <f>IF(HF123="ok","ok",IF(LEN(S123)&gt;0,IF(S123=HE123,"ok","mismatch"),""))</f>
        <v/>
      </c>
      <c r="HH123" s="82" t="str">
        <f>IF(LEN(P123)&gt;0,IF(LEN(HG123)&gt;0,HG123,IF(LEN(S123)=0,VLOOKUP(P123,[1]PadTracInfo!G$2:H$999,2,FALSE),"")),"")</f>
        <v/>
      </c>
      <c r="HI123" s="83" t="str">
        <f>IF(LEN(P123)&gt;0,IF(ISNA(HH123),"Not Registered",IF(HH123="ok","ok",IF(HH123="mismatch","Registration number does not match",IF(ISNUMBER(HH123),"ok","Logic ERROR")))),"")</f>
        <v/>
      </c>
    </row>
    <row r="124" spans="1:217" ht="13.5" thickBot="1" x14ac:dyDescent="0.25">
      <c r="A124" s="54" t="str">
        <f>IF(ISTEXT(P124),COUNTIF([1]DrawDay1!AX$4:AX$3049,GE124)+COUNTIF([1]DrawDay1!AX$4:AX$3049,GF124)+COUNTIF([1]DrawDay2!AX$4:AX$2962,GE124)+COUNTIF([1]DrawDay2!AX$4:AX$2962,GF124)+COUNTIF([1]DrawDay3!AX$4:AX$2311,GE124)+COUNTIF([1]DrawDay3!AX$4:AX$2311,GF124)+COUNTIF([1]WarCanoe!AF$4:AF3464,GE124),"")</f>
        <v/>
      </c>
      <c r="B124" s="54" t="str">
        <f>IF(ISTEXT(P124),COUNTIF([1]DrawDay1!AV$4:AV$3049,GE124)+COUNTIF([1]DrawDay2!AV$4:AV$2962,GE124)+COUNTIF([1]DrawDay3!AV$4:AV$2311,GE124)+COUNTIF([1]WarCanoe!AG$4:AG3464,GE124),"")</f>
        <v/>
      </c>
      <c r="C124" s="55">
        <f t="shared" si="37"/>
        <v>0</v>
      </c>
      <c r="D124" s="54">
        <f>COUNTIFS($U$7:$GC$7,D$10,$U124:$GC124,"&gt;a")+COUNTIFS($U$7:$GC$7,D$10,$U124:$GC124,"&gt;0")</f>
        <v>0</v>
      </c>
      <c r="E124" s="54">
        <f>COUNTIFS($U$7:$GC$7,E$10,$U124:$GC124,"&gt;a")+COUNTIFS($U$7:$GC$7,E$10,$U124:$GC124,"&gt;0")</f>
        <v>0</v>
      </c>
      <c r="F124" s="54">
        <f>COUNTIFS($U$7:$GC$7,F$10,$U124:$GC124,"&gt;a")+COUNTIFS($U$7:$GC$7,F$10,$U124:$GC124,"&gt;0")</f>
        <v>0</v>
      </c>
      <c r="G124" s="54">
        <f>COUNTIFS($U$7:$GC$7,G$10,$U124:$GC124,"&gt;a")+COUNTIFS($U$7:$GC$7,G$10,$U124:$GC124,"&gt;0")</f>
        <v>0</v>
      </c>
      <c r="H124" s="54">
        <f>COUNTIFS($U$7:$GC$7,H$10,$U124:$GC124,"&gt;a")+COUNTIFS($U$7:$GC$7,H$10,$U124:$GC124,"&gt;0")</f>
        <v>0</v>
      </c>
      <c r="I124" s="54">
        <f>COUNTIFS($U$7:$GC$7,I$10,$U124:$GC124,"&gt;a")+COUNTIFS($U$7:$GC$7,I$10,$U124:$GC124,"&gt;0")</f>
        <v>0</v>
      </c>
      <c r="J124" s="54">
        <f>COUNTIFS($U$7:$GC$7,J$10,$U124:$GC124,"&gt;a")+COUNTIFS($U$7:$GC$7,J$10,$U124:$GC124,"&gt;0")</f>
        <v>0</v>
      </c>
      <c r="K124" s="54">
        <f>COUNTIFS($U$7:$GC$7,K$10,$U124:$GC124,"&gt;a")+COUNTIFS($U$7:$GC$7,K$10,$U124:$GC124,"&gt;0")</f>
        <v>0</v>
      </c>
      <c r="L124" s="54">
        <f>COUNTIFS($U$7:$GC$7,L$10,$U124:$GC124,"&gt;a")+COUNTIFS($U$7:$GC$7,L$10,$U124:$GC124,"&gt;0")</f>
        <v>0</v>
      </c>
      <c r="M124" s="54">
        <f>COUNTIFS($U$7:$GC$7,M$10,$U124:$GC124,"&gt;a")+COUNTIFS($U$7:$GC$7,M$10,$U124:$GC124,"&gt;0")</f>
        <v>0</v>
      </c>
      <c r="N124" s="54">
        <f>COUNTIFS($U$8:$GC$8,"=K",U124:GC124,"&gt;a")+COUNTIFS($U$8:$GC$8,"=K",U124:GC124,"&gt;0")</f>
        <v>0</v>
      </c>
      <c r="O124" s="54">
        <f>COUNTIFS($U$8:$GC$8,"=C",U124:GC124,"&gt;a")+COUNTIFS($U$8:$GC$8,"=C",U124:GC124,"&gt;0")</f>
        <v>0</v>
      </c>
      <c r="P124" s="120"/>
      <c r="Q124" s="121"/>
      <c r="R124" s="122"/>
      <c r="S124" s="140"/>
      <c r="T124" s="141"/>
      <c r="U124" s="125"/>
      <c r="V124" s="126"/>
      <c r="W124" s="125"/>
      <c r="X124" s="126"/>
      <c r="Y124" s="125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36"/>
      <c r="AL124" s="136"/>
      <c r="AM124" s="127"/>
      <c r="AN124" s="127"/>
      <c r="AO124" s="136"/>
      <c r="AP124" s="137"/>
      <c r="AQ124" s="137"/>
      <c r="AR124" s="138"/>
      <c r="AS124" s="129"/>
      <c r="AT124" s="130"/>
      <c r="AU124" s="131"/>
      <c r="AV124" s="131"/>
      <c r="AW124" s="131"/>
      <c r="AX124" s="132"/>
      <c r="AY124" s="130"/>
      <c r="AZ124" s="131"/>
      <c r="BA124" s="131"/>
      <c r="BB124" s="131"/>
      <c r="BC124" s="129"/>
      <c r="BD124" s="130"/>
      <c r="BE124" s="131"/>
      <c r="BF124" s="131"/>
      <c r="BG124" s="131"/>
      <c r="BH124" s="132"/>
      <c r="BI124" s="130"/>
      <c r="BJ124" s="131"/>
      <c r="BK124" s="131"/>
      <c r="BL124" s="131"/>
      <c r="BM124" s="132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3" t="str">
        <f t="shared" si="38"/>
        <v/>
      </c>
      <c r="GE124" s="74" t="str">
        <f t="shared" si="39"/>
        <v>**</v>
      </c>
      <c r="GF124" s="74" t="str">
        <f t="shared" si="40"/>
        <v/>
      </c>
      <c r="GG124" s="74" t="str">
        <f t="shared" si="41"/>
        <v/>
      </c>
      <c r="GH124" s="75" t="str">
        <f t="shared" si="42"/>
        <v/>
      </c>
      <c r="GI124" s="74" t="str">
        <f t="shared" si="43"/>
        <v/>
      </c>
      <c r="GJ124" s="75" t="str">
        <f t="shared" si="44"/>
        <v/>
      </c>
      <c r="GK124" s="75" t="str">
        <f t="shared" si="45"/>
        <v/>
      </c>
      <c r="GL124" s="75" t="str">
        <f t="shared" si="46"/>
        <v/>
      </c>
      <c r="GM124" s="13">
        <f>ROW()</f>
        <v>124</v>
      </c>
      <c r="GN124" s="13" t="str">
        <f>IF(LEN(GL124)&gt;0,MAX(GN$11:GN123)+1,"")</f>
        <v/>
      </c>
      <c r="GO124" s="6" t="str">
        <f>IF(N124&gt;0,IF(O124=0,"K","Both"),IF(O124&gt;0,"C",""))</f>
        <v/>
      </c>
      <c r="GP124" s="75" t="str">
        <f>IF(ISTEXT(P124),A124,"")</f>
        <v/>
      </c>
      <c r="GQ124" s="76">
        <f>IF(ISNUMBER(GP124),IF(GP124&gt;8,MAX(GQ$10:GQ123)+1,0),0)</f>
        <v>0</v>
      </c>
      <c r="GR124" s="77" t="str">
        <f>IF(TRIM(P124)&gt;"a",COUNTIF([1]DrawDay1!AW$4:AW$3049,GE124)+COUNTIF([1]DrawDay1!AW$4:AW$3049,GF124)+COUNTIF([1]DrawDay2!AW$4:AW$2962,GE124)+COUNTIF([1]DrawDay2!AW$4:AW$2962,GF124)+COUNTIF([1]DrawDay3!AW$4:AW$2311,GE124)+COUNTIF([1]DrawDay3!AW$4:AW$2311,GF124)+COUNTIF([1]WarCanoe!AE$5:AE$1500,GD124),"")</f>
        <v/>
      </c>
      <c r="GS124" s="76">
        <f>IF(ISNUMBER(GR124),IF(GR124&gt;8,MAX(GS$10:GS123)+1,0),0)</f>
        <v>0</v>
      </c>
      <c r="GT124" s="78" t="str">
        <f t="shared" si="47"/>
        <v>**</v>
      </c>
      <c r="GU124" s="78"/>
      <c r="GV124" s="78" t="str">
        <f>IF(GK124="","",MATCH(GK124,GK$1:GK123,0))</f>
        <v/>
      </c>
      <c r="GW124" s="78" t="str">
        <f t="shared" si="48"/>
        <v/>
      </c>
      <c r="GX124" s="78" t="str">
        <f>IF(ISNUMBER(GW124),P124,"")</f>
        <v/>
      </c>
      <c r="GY124" s="74" t="str">
        <f>IF(ISNUMBER(GW124),INDEX(P$1:P$167,GW124),"")</f>
        <v/>
      </c>
      <c r="GZ124" s="79" t="str">
        <f>IF(ISNUMBER(GW124),MAX(GZ$11:GZ123)+1,"")</f>
        <v/>
      </c>
      <c r="HA124" s="80">
        <f>IF(ISTEXT(P124),IF(FIND(" ",P124&amp;HA$10)=(LEN(P124)+1),ROW(),0),0)</f>
        <v>0</v>
      </c>
      <c r="HB124" s="81">
        <f>IF(IF(LEN(TRIM(P124))=0,0,LEN(TRIM(P124))-LEN(SUBSTITUTE(P124," ",""))+1)&gt;2,ROW(),0)</f>
        <v>0</v>
      </c>
      <c r="HC124" s="81" t="str">
        <f>IF(LEN(R124)&gt;0,VLOOKUP(R124,HC$172:HD$179,2,FALSE),"")</f>
        <v/>
      </c>
      <c r="HD124" s="81" t="str">
        <f>IF(LEN(P124)&gt;0,IF(ISNA(HC124),ROW(),""),"")</f>
        <v/>
      </c>
      <c r="HE124" s="82" t="str">
        <f>IF(LEN(P124)&gt;0,IF(LEN(S124)&gt;0,VLOOKUP(P124,[1]PadTracInfo!G$2:H$999,2,FALSE),""),"")</f>
        <v/>
      </c>
      <c r="HF124" s="82"/>
      <c r="HG124" s="82" t="str">
        <f>IF(HF124="ok","ok",IF(LEN(S124)&gt;0,IF(S124=HE124,"ok","mismatch"),""))</f>
        <v/>
      </c>
      <c r="HH124" s="82" t="str">
        <f>IF(LEN(P124)&gt;0,IF(LEN(HG124)&gt;0,HG124,IF(LEN(S124)=0,VLOOKUP(P124,[1]PadTracInfo!G$2:H$999,2,FALSE),"")),"")</f>
        <v/>
      </c>
      <c r="HI124" s="83" t="str">
        <f>IF(LEN(P124)&gt;0,IF(ISNA(HH124),"Not Registered",IF(HH124="ok","ok",IF(HH124="mismatch","Registration number does not match",IF(ISNUMBER(HH124),"ok","Logic ERROR")))),"")</f>
        <v/>
      </c>
    </row>
    <row r="125" spans="1:217" ht="13.5" thickBot="1" x14ac:dyDescent="0.25">
      <c r="A125" s="54" t="str">
        <f>IF(ISTEXT(P125),COUNTIF([1]DrawDay1!AX$4:AX$3049,GE125)+COUNTIF([1]DrawDay1!AX$4:AX$3049,GF125)+COUNTIF([1]DrawDay2!AX$4:AX$2962,GE125)+COUNTIF([1]DrawDay2!AX$4:AX$2962,GF125)+COUNTIF([1]DrawDay3!AX$4:AX$2311,GE125)+COUNTIF([1]DrawDay3!AX$4:AX$2311,GF125)+COUNTIF([1]WarCanoe!AF$4:AF3465,GE125),"")</f>
        <v/>
      </c>
      <c r="B125" s="54" t="str">
        <f>IF(ISTEXT(P125),COUNTIF([1]DrawDay1!AV$4:AV$3049,GE125)+COUNTIF([1]DrawDay2!AV$4:AV$2962,GE125)+COUNTIF([1]DrawDay3!AV$4:AV$2311,GE125)+COUNTIF([1]WarCanoe!AG$4:AG3465,GE125),"")</f>
        <v/>
      </c>
      <c r="C125" s="55">
        <f t="shared" si="37"/>
        <v>0</v>
      </c>
      <c r="D125" s="54">
        <f>COUNTIFS($U$7:$GC$7,D$10,$U125:$GC125,"&gt;a")+COUNTIFS($U$7:$GC$7,D$10,$U125:$GC125,"&gt;0")</f>
        <v>0</v>
      </c>
      <c r="E125" s="54">
        <f>COUNTIFS($U$7:$GC$7,E$10,$U125:$GC125,"&gt;a")+COUNTIFS($U$7:$GC$7,E$10,$U125:$GC125,"&gt;0")</f>
        <v>0</v>
      </c>
      <c r="F125" s="54">
        <f>COUNTIFS($U$7:$GC$7,F$10,$U125:$GC125,"&gt;a")+COUNTIFS($U$7:$GC$7,F$10,$U125:$GC125,"&gt;0")</f>
        <v>0</v>
      </c>
      <c r="G125" s="54">
        <f>COUNTIFS($U$7:$GC$7,G$10,$U125:$GC125,"&gt;a")+COUNTIFS($U$7:$GC$7,G$10,$U125:$GC125,"&gt;0")</f>
        <v>0</v>
      </c>
      <c r="H125" s="54">
        <f>COUNTIFS($U$7:$GC$7,H$10,$U125:$GC125,"&gt;a")+COUNTIFS($U$7:$GC$7,H$10,$U125:$GC125,"&gt;0")</f>
        <v>0</v>
      </c>
      <c r="I125" s="54">
        <f>COUNTIFS($U$7:$GC$7,I$10,$U125:$GC125,"&gt;a")+COUNTIFS($U$7:$GC$7,I$10,$U125:$GC125,"&gt;0")</f>
        <v>0</v>
      </c>
      <c r="J125" s="54">
        <f>COUNTIFS($U$7:$GC$7,J$10,$U125:$GC125,"&gt;a")+COUNTIFS($U$7:$GC$7,J$10,$U125:$GC125,"&gt;0")</f>
        <v>0</v>
      </c>
      <c r="K125" s="54">
        <f>COUNTIFS($U$7:$GC$7,K$10,$U125:$GC125,"&gt;a")+COUNTIFS($U$7:$GC$7,K$10,$U125:$GC125,"&gt;0")</f>
        <v>0</v>
      </c>
      <c r="L125" s="54">
        <f>COUNTIFS($U$7:$GC$7,L$10,$U125:$GC125,"&gt;a")+COUNTIFS($U$7:$GC$7,L$10,$U125:$GC125,"&gt;0")</f>
        <v>0</v>
      </c>
      <c r="M125" s="54">
        <f>COUNTIFS($U$7:$GC$7,M$10,$U125:$GC125,"&gt;a")+COUNTIFS($U$7:$GC$7,M$10,$U125:$GC125,"&gt;0")</f>
        <v>0</v>
      </c>
      <c r="N125" s="54">
        <f>COUNTIFS($U$8:$GC$8,"=K",U125:GC125,"&gt;a")+COUNTIFS($U$8:$GC$8,"=K",U125:GC125,"&gt;0")</f>
        <v>0</v>
      </c>
      <c r="O125" s="54">
        <f>COUNTIFS($U$8:$GC$8,"=C",U125:GC125,"&gt;a")+COUNTIFS($U$8:$GC$8,"=C",U125:GC125,"&gt;0")</f>
        <v>0</v>
      </c>
      <c r="P125" s="120"/>
      <c r="Q125" s="121"/>
      <c r="R125" s="122"/>
      <c r="S125" s="134"/>
      <c r="T125" s="124"/>
      <c r="U125" s="125"/>
      <c r="V125" s="126"/>
      <c r="W125" s="125"/>
      <c r="X125" s="126"/>
      <c r="Y125" s="125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5"/>
      <c r="AJ125" s="125"/>
      <c r="AK125" s="136"/>
      <c r="AL125" s="136"/>
      <c r="AM125" s="127"/>
      <c r="AN125" s="127"/>
      <c r="AO125" s="139"/>
      <c r="AP125" s="138"/>
      <c r="AQ125" s="138"/>
      <c r="AR125" s="138"/>
      <c r="AS125" s="129"/>
      <c r="AT125" s="130"/>
      <c r="AU125" s="131"/>
      <c r="AV125" s="131"/>
      <c r="AW125" s="131"/>
      <c r="AX125" s="132"/>
      <c r="AY125" s="130"/>
      <c r="AZ125" s="131"/>
      <c r="BA125" s="131"/>
      <c r="BB125" s="131"/>
      <c r="BC125" s="129"/>
      <c r="BD125" s="130"/>
      <c r="BE125" s="131"/>
      <c r="BF125" s="131"/>
      <c r="BG125" s="131"/>
      <c r="BH125" s="132"/>
      <c r="BI125" s="130"/>
      <c r="BJ125" s="131"/>
      <c r="BK125" s="131"/>
      <c r="BL125" s="131"/>
      <c r="BM125" s="132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  <c r="EW125" s="133"/>
      <c r="EX125" s="133"/>
      <c r="EY125" s="133"/>
      <c r="EZ125" s="133"/>
      <c r="FA125" s="133"/>
      <c r="FB125" s="133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  <c r="FY125" s="72"/>
      <c r="FZ125" s="72"/>
      <c r="GA125" s="72"/>
      <c r="GB125" s="72"/>
      <c r="GC125" s="72"/>
      <c r="GD125" s="73" t="str">
        <f t="shared" si="38"/>
        <v/>
      </c>
      <c r="GE125" s="74" t="str">
        <f t="shared" si="39"/>
        <v>**</v>
      </c>
      <c r="GF125" s="74" t="str">
        <f t="shared" si="40"/>
        <v/>
      </c>
      <c r="GG125" s="74" t="str">
        <f t="shared" si="41"/>
        <v/>
      </c>
      <c r="GH125" s="75" t="str">
        <f t="shared" si="42"/>
        <v/>
      </c>
      <c r="GI125" s="74" t="str">
        <f t="shared" si="43"/>
        <v/>
      </c>
      <c r="GJ125" s="75" t="str">
        <f t="shared" si="44"/>
        <v/>
      </c>
      <c r="GK125" s="75" t="str">
        <f t="shared" si="45"/>
        <v/>
      </c>
      <c r="GL125" s="75" t="str">
        <f t="shared" si="46"/>
        <v/>
      </c>
      <c r="GM125" s="13">
        <f>ROW()</f>
        <v>125</v>
      </c>
      <c r="GN125" s="13" t="str">
        <f>IF(LEN(GL125)&gt;0,MAX(GN$11:GN124)+1,"")</f>
        <v/>
      </c>
      <c r="GO125" s="6" t="str">
        <f>IF(N125&gt;0,IF(O125=0,"K","Both"),IF(O125&gt;0,"C",""))</f>
        <v/>
      </c>
      <c r="GP125" s="75" t="str">
        <f>IF(ISTEXT(P125),A125,"")</f>
        <v/>
      </c>
      <c r="GQ125" s="76">
        <f>IF(ISNUMBER(GP125),IF(GP125&gt;8,MAX(GQ$10:GQ124)+1,0),0)</f>
        <v>0</v>
      </c>
      <c r="GR125" s="77" t="str">
        <f>IF(TRIM(P125)&gt;"a",COUNTIF([1]DrawDay1!AW$4:AW$3049,GE125)+COUNTIF([1]DrawDay1!AW$4:AW$3049,GF125)+COUNTIF([1]DrawDay2!AW$4:AW$2962,GE125)+COUNTIF([1]DrawDay2!AW$4:AW$2962,GF125)+COUNTIF([1]DrawDay3!AW$4:AW$2311,GE125)+COUNTIF([1]DrawDay3!AW$4:AW$2311,GF125)+COUNTIF([1]WarCanoe!AE$5:AE$1500,GD125),"")</f>
        <v/>
      </c>
      <c r="GS125" s="76">
        <f>IF(ISNUMBER(GR125),IF(GR125&gt;8,MAX(GS$10:GS124)+1,0),0)</f>
        <v>0</v>
      </c>
      <c r="GT125" s="78" t="str">
        <f t="shared" si="47"/>
        <v>**</v>
      </c>
      <c r="GU125" s="78"/>
      <c r="GV125" s="78" t="str">
        <f>IF(GK125="","",MATCH(GK125,GK$1:GK124,0))</f>
        <v/>
      </c>
      <c r="GW125" s="78" t="str">
        <f t="shared" si="48"/>
        <v/>
      </c>
      <c r="GX125" s="78" t="str">
        <f>IF(ISNUMBER(GW125),P125,"")</f>
        <v/>
      </c>
      <c r="GY125" s="74" t="str">
        <f>IF(ISNUMBER(GW125),INDEX(P$1:P$167,GW125),"")</f>
        <v/>
      </c>
      <c r="GZ125" s="79" t="str">
        <f>IF(ISNUMBER(GW125),MAX(GZ$11:GZ124)+1,"")</f>
        <v/>
      </c>
      <c r="HA125" s="80">
        <f>IF(ISTEXT(P125),IF(FIND(" ",P125&amp;HA$10)=(LEN(P125)+1),ROW(),0),0)</f>
        <v>0</v>
      </c>
      <c r="HB125" s="81">
        <f>IF(IF(LEN(TRIM(P125))=0,0,LEN(TRIM(P125))-LEN(SUBSTITUTE(P125," ",""))+1)&gt;2,ROW(),0)</f>
        <v>0</v>
      </c>
      <c r="HC125" s="81" t="str">
        <f>IF(LEN(R125)&gt;0,VLOOKUP(R125,HC$172:HD$179,2,FALSE),"")</f>
        <v/>
      </c>
      <c r="HD125" s="81" t="str">
        <f>IF(LEN(P125)&gt;0,IF(ISNA(HC125),ROW(),""),"")</f>
        <v/>
      </c>
      <c r="HE125" s="82" t="str">
        <f>IF(LEN(P125)&gt;0,IF(LEN(S125)&gt;0,VLOOKUP(P125,[1]PadTracInfo!G$2:H$999,2,FALSE),""),"")</f>
        <v/>
      </c>
      <c r="HF125" s="82"/>
      <c r="HG125" s="82" t="str">
        <f>IF(HF125="ok","ok",IF(LEN(S125)&gt;0,IF(S125=HE125,"ok","mismatch"),""))</f>
        <v/>
      </c>
      <c r="HH125" s="82" t="str">
        <f>IF(LEN(P125)&gt;0,IF(LEN(HG125)&gt;0,HG125,IF(LEN(S125)=0,VLOOKUP(P125,[1]PadTracInfo!G$2:H$999,2,FALSE),"")),"")</f>
        <v/>
      </c>
      <c r="HI125" s="83" t="str">
        <f>IF(LEN(P125)&gt;0,IF(ISNA(HH125),"Not Registered",IF(HH125="ok","ok",IF(HH125="mismatch","Registration number does not match",IF(ISNUMBER(HH125),"ok","Logic ERROR")))),"")</f>
        <v/>
      </c>
    </row>
    <row r="126" spans="1:217" ht="13.5" thickBot="1" x14ac:dyDescent="0.25">
      <c r="A126" s="54" t="str">
        <f>IF(ISTEXT(P126),COUNTIF([1]DrawDay1!AX$4:AX$3049,GE126)+COUNTIF([1]DrawDay1!AX$4:AX$3049,GF126)+COUNTIF([1]DrawDay2!AX$4:AX$2962,GE126)+COUNTIF([1]DrawDay2!AX$4:AX$2962,GF126)+COUNTIF([1]DrawDay3!AX$4:AX$2311,GE126)+COUNTIF([1]DrawDay3!AX$4:AX$2311,GF126)+COUNTIF([1]WarCanoe!AF$4:AF3466,GE126),"")</f>
        <v/>
      </c>
      <c r="B126" s="54" t="str">
        <f>IF(ISTEXT(P126),COUNTIF([1]DrawDay1!AV$4:AV$3049,GE126)+COUNTIF([1]DrawDay2!AV$4:AV$2962,GE126)+COUNTIF([1]DrawDay3!AV$4:AV$2311,GE126)+COUNTIF([1]WarCanoe!AG$4:AG3466,GE126),"")</f>
        <v/>
      </c>
      <c r="C126" s="55">
        <f t="shared" si="37"/>
        <v>0</v>
      </c>
      <c r="D126" s="54">
        <f>COUNTIFS($U$7:$GC$7,D$10,$U126:$GC126,"&gt;a")+COUNTIFS($U$7:$GC$7,D$10,$U126:$GC126,"&gt;0")</f>
        <v>0</v>
      </c>
      <c r="E126" s="54">
        <f>COUNTIFS($U$7:$GC$7,E$10,$U126:$GC126,"&gt;a")+COUNTIFS($U$7:$GC$7,E$10,$U126:$GC126,"&gt;0")</f>
        <v>0</v>
      </c>
      <c r="F126" s="54">
        <f>COUNTIFS($U$7:$GC$7,F$10,$U126:$GC126,"&gt;a")+COUNTIFS($U$7:$GC$7,F$10,$U126:$GC126,"&gt;0")</f>
        <v>0</v>
      </c>
      <c r="G126" s="54">
        <f>COUNTIFS($U$7:$GC$7,G$10,$U126:$GC126,"&gt;a")+COUNTIFS($U$7:$GC$7,G$10,$U126:$GC126,"&gt;0")</f>
        <v>0</v>
      </c>
      <c r="H126" s="54">
        <f>COUNTIFS($U$7:$GC$7,H$10,$U126:$GC126,"&gt;a")+COUNTIFS($U$7:$GC$7,H$10,$U126:$GC126,"&gt;0")</f>
        <v>0</v>
      </c>
      <c r="I126" s="54">
        <f>COUNTIFS($U$7:$GC$7,I$10,$U126:$GC126,"&gt;a")+COUNTIFS($U$7:$GC$7,I$10,$U126:$GC126,"&gt;0")</f>
        <v>0</v>
      </c>
      <c r="J126" s="54">
        <f>COUNTIFS($U$7:$GC$7,J$10,$U126:$GC126,"&gt;a")+COUNTIFS($U$7:$GC$7,J$10,$U126:$GC126,"&gt;0")</f>
        <v>0</v>
      </c>
      <c r="K126" s="54">
        <f>COUNTIFS($U$7:$GC$7,K$10,$U126:$GC126,"&gt;a")+COUNTIFS($U$7:$GC$7,K$10,$U126:$GC126,"&gt;0")</f>
        <v>0</v>
      </c>
      <c r="L126" s="54">
        <f>COUNTIFS($U$7:$GC$7,L$10,$U126:$GC126,"&gt;a")+COUNTIFS($U$7:$GC$7,L$10,$U126:$GC126,"&gt;0")</f>
        <v>0</v>
      </c>
      <c r="M126" s="54">
        <f>COUNTIFS($U$7:$GC$7,M$10,$U126:$GC126,"&gt;a")+COUNTIFS($U$7:$GC$7,M$10,$U126:$GC126,"&gt;0")</f>
        <v>0</v>
      </c>
      <c r="N126" s="54">
        <f>COUNTIFS($U$8:$GC$8,"=K",U126:GC126,"&gt;a")+COUNTIFS($U$8:$GC$8,"=K",U126:GC126,"&gt;0")</f>
        <v>0</v>
      </c>
      <c r="O126" s="54">
        <f>COUNTIFS($U$8:$GC$8,"=C",U126:GC126,"&gt;a")+COUNTIFS($U$8:$GC$8,"=C",U126:GC126,"&gt;0")</f>
        <v>0</v>
      </c>
      <c r="P126" s="120"/>
      <c r="Q126" s="121"/>
      <c r="R126" s="122"/>
      <c r="S126" s="134"/>
      <c r="T126" s="124"/>
      <c r="U126" s="126"/>
      <c r="V126" s="126"/>
      <c r="W126" s="126"/>
      <c r="X126" s="126"/>
      <c r="Y126" s="125"/>
      <c r="Z126" s="125"/>
      <c r="AA126" s="126"/>
      <c r="AB126" s="126"/>
      <c r="AC126" s="126"/>
      <c r="AD126" s="126"/>
      <c r="AE126" s="126"/>
      <c r="AF126" s="126"/>
      <c r="AG126" s="126"/>
      <c r="AH126" s="126"/>
      <c r="AI126" s="125"/>
      <c r="AJ126" s="125"/>
      <c r="AK126" s="136"/>
      <c r="AL126" s="136"/>
      <c r="AM126" s="127"/>
      <c r="AN126" s="127"/>
      <c r="AO126" s="139"/>
      <c r="AP126" s="139"/>
      <c r="AQ126" s="139"/>
      <c r="AR126" s="139"/>
      <c r="AS126" s="129"/>
      <c r="AT126" s="130"/>
      <c r="AU126" s="131"/>
      <c r="AV126" s="131"/>
      <c r="AW126" s="131"/>
      <c r="AX126" s="132"/>
      <c r="AY126" s="130"/>
      <c r="AZ126" s="131"/>
      <c r="BA126" s="131"/>
      <c r="BB126" s="131"/>
      <c r="BC126" s="129"/>
      <c r="BD126" s="130"/>
      <c r="BE126" s="131"/>
      <c r="BF126" s="131"/>
      <c r="BG126" s="131"/>
      <c r="BH126" s="132"/>
      <c r="BI126" s="130"/>
      <c r="BJ126" s="131"/>
      <c r="BK126" s="131"/>
      <c r="BL126" s="131"/>
      <c r="BM126" s="132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  <c r="EW126" s="133"/>
      <c r="EX126" s="133"/>
      <c r="EY126" s="133"/>
      <c r="EZ126" s="133"/>
      <c r="FA126" s="133"/>
      <c r="FB126" s="133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3" t="str">
        <f t="shared" si="38"/>
        <v/>
      </c>
      <c r="GE126" s="74" t="str">
        <f t="shared" si="39"/>
        <v>**</v>
      </c>
      <c r="GF126" s="74" t="str">
        <f t="shared" si="40"/>
        <v/>
      </c>
      <c r="GG126" s="74" t="str">
        <f t="shared" si="41"/>
        <v/>
      </c>
      <c r="GH126" s="75" t="str">
        <f t="shared" si="42"/>
        <v/>
      </c>
      <c r="GI126" s="74" t="str">
        <f t="shared" si="43"/>
        <v/>
      </c>
      <c r="GJ126" s="75" t="str">
        <f t="shared" si="44"/>
        <v/>
      </c>
      <c r="GK126" s="75" t="str">
        <f t="shared" si="45"/>
        <v/>
      </c>
      <c r="GL126" s="75" t="str">
        <f t="shared" si="46"/>
        <v/>
      </c>
      <c r="GM126" s="13">
        <f>ROW()</f>
        <v>126</v>
      </c>
      <c r="GN126" s="13" t="str">
        <f>IF(LEN(GL126)&gt;0,MAX(GN$11:GN125)+1,"")</f>
        <v/>
      </c>
      <c r="GO126" s="6" t="str">
        <f>IF(N126&gt;0,IF(O126=0,"K","Both"),IF(O126&gt;0,"C",""))</f>
        <v/>
      </c>
      <c r="GP126" s="75" t="str">
        <f>IF(ISTEXT(P126),A126,"")</f>
        <v/>
      </c>
      <c r="GQ126" s="76">
        <f>IF(ISNUMBER(GP126),IF(GP126&gt;8,MAX(GQ$10:GQ125)+1,0),0)</f>
        <v>0</v>
      </c>
      <c r="GR126" s="77" t="str">
        <f>IF(TRIM(P126)&gt;"a",COUNTIF([1]DrawDay1!AW$4:AW$3049,GE126)+COUNTIF([1]DrawDay1!AW$4:AW$3049,GF126)+COUNTIF([1]DrawDay2!AW$4:AW$2962,GE126)+COUNTIF([1]DrawDay2!AW$4:AW$2962,GF126)+COUNTIF([1]DrawDay3!AW$4:AW$2311,GE126)+COUNTIF([1]DrawDay3!AW$4:AW$2311,GF126)+COUNTIF([1]WarCanoe!AE$5:AE$1500,GD126),"")</f>
        <v/>
      </c>
      <c r="GS126" s="76">
        <f>IF(ISNUMBER(GR126),IF(GR126&gt;8,MAX(GS$10:GS125)+1,0),0)</f>
        <v>0</v>
      </c>
      <c r="GT126" s="78" t="str">
        <f t="shared" si="47"/>
        <v>**</v>
      </c>
      <c r="GU126" s="78"/>
      <c r="GV126" s="78" t="str">
        <f>IF(GK126="","",MATCH(GK126,GK$1:GK125,0))</f>
        <v/>
      </c>
      <c r="GW126" s="78" t="str">
        <f t="shared" si="48"/>
        <v/>
      </c>
      <c r="GX126" s="78" t="str">
        <f>IF(ISNUMBER(GW126),P126,"")</f>
        <v/>
      </c>
      <c r="GY126" s="74" t="str">
        <f>IF(ISNUMBER(GW126),INDEX(P$1:P$167,GW126),"")</f>
        <v/>
      </c>
      <c r="GZ126" s="79" t="str">
        <f>IF(ISNUMBER(GW126),MAX(GZ$11:GZ125)+1,"")</f>
        <v/>
      </c>
      <c r="HA126" s="80">
        <f>IF(ISTEXT(P126),IF(FIND(" ",P126&amp;HA$10)=(LEN(P126)+1),ROW(),0),0)</f>
        <v>0</v>
      </c>
      <c r="HB126" s="81">
        <f>IF(IF(LEN(TRIM(P126))=0,0,LEN(TRIM(P126))-LEN(SUBSTITUTE(P126," ",""))+1)&gt;2,ROW(),0)</f>
        <v>0</v>
      </c>
      <c r="HC126" s="81" t="str">
        <f>IF(LEN(R126)&gt;0,VLOOKUP(R126,HC$172:HD$179,2,FALSE),"")</f>
        <v/>
      </c>
      <c r="HD126" s="81" t="str">
        <f>IF(LEN(P126)&gt;0,IF(ISNA(HC126),ROW(),""),"")</f>
        <v/>
      </c>
      <c r="HE126" s="82" t="str">
        <f>IF(LEN(P126)&gt;0,IF(LEN(S126)&gt;0,VLOOKUP(P126,[1]PadTracInfo!G$2:H$999,2,FALSE),""),"")</f>
        <v/>
      </c>
      <c r="HF126" s="82"/>
      <c r="HG126" s="82" t="str">
        <f>IF(HF126="ok","ok",IF(LEN(S126)&gt;0,IF(S126=HE126,"ok","mismatch"),""))</f>
        <v/>
      </c>
      <c r="HH126" s="82" t="str">
        <f>IF(LEN(P126)&gt;0,IF(LEN(HG126)&gt;0,HG126,IF(LEN(S126)=0,VLOOKUP(P126,[1]PadTracInfo!G$2:H$999,2,FALSE),"")),"")</f>
        <v/>
      </c>
      <c r="HI126" s="83" t="str">
        <f>IF(LEN(P126)&gt;0,IF(ISNA(HH126),"Not Registered",IF(HH126="ok","ok",IF(HH126="mismatch","Registration number does not match",IF(ISNUMBER(HH126),"ok","Logic ERROR")))),"")</f>
        <v/>
      </c>
    </row>
    <row r="127" spans="1:217" ht="13.5" thickBot="1" x14ac:dyDescent="0.25">
      <c r="A127" s="54" t="str">
        <f>IF(ISTEXT(P127),COUNTIF([1]DrawDay1!AX$4:AX$3049,GE127)+COUNTIF([1]DrawDay1!AX$4:AX$3049,GF127)+COUNTIF([1]DrawDay2!AX$4:AX$2962,GE127)+COUNTIF([1]DrawDay2!AX$4:AX$2962,GF127)+COUNTIF([1]DrawDay3!AX$4:AX$2311,GE127)+COUNTIF([1]DrawDay3!AX$4:AX$2311,GF127)+COUNTIF([1]WarCanoe!AF$4:AF3467,GE127),"")</f>
        <v/>
      </c>
      <c r="B127" s="54" t="str">
        <f>IF(ISTEXT(P127),COUNTIF([1]DrawDay1!AV$4:AV$3049,GE127)+COUNTIF([1]DrawDay2!AV$4:AV$2962,GE127)+COUNTIF([1]DrawDay3!AV$4:AV$2311,GE127)+COUNTIF([1]WarCanoe!AG$4:AG3467,GE127),"")</f>
        <v/>
      </c>
      <c r="C127" s="55">
        <f t="shared" si="37"/>
        <v>0</v>
      </c>
      <c r="D127" s="54">
        <f>COUNTIFS($U$7:$GC$7,D$10,$U127:$GC127,"&gt;a")+COUNTIFS($U$7:$GC$7,D$10,$U127:$GC127,"&gt;0")</f>
        <v>0</v>
      </c>
      <c r="E127" s="54">
        <f>COUNTIFS($U$7:$GC$7,E$10,$U127:$GC127,"&gt;a")+COUNTIFS($U$7:$GC$7,E$10,$U127:$GC127,"&gt;0")</f>
        <v>0</v>
      </c>
      <c r="F127" s="54">
        <f>COUNTIFS($U$7:$GC$7,F$10,$U127:$GC127,"&gt;a")+COUNTIFS($U$7:$GC$7,F$10,$U127:$GC127,"&gt;0")</f>
        <v>0</v>
      </c>
      <c r="G127" s="54">
        <f>COUNTIFS($U$7:$GC$7,G$10,$U127:$GC127,"&gt;a")+COUNTIFS($U$7:$GC$7,G$10,$U127:$GC127,"&gt;0")</f>
        <v>0</v>
      </c>
      <c r="H127" s="54">
        <f>COUNTIFS($U$7:$GC$7,H$10,$U127:$GC127,"&gt;a")+COUNTIFS($U$7:$GC$7,H$10,$U127:$GC127,"&gt;0")</f>
        <v>0</v>
      </c>
      <c r="I127" s="54">
        <f>COUNTIFS($U$7:$GC$7,I$10,$U127:$GC127,"&gt;a")+COUNTIFS($U$7:$GC$7,I$10,$U127:$GC127,"&gt;0")</f>
        <v>0</v>
      </c>
      <c r="J127" s="54">
        <f>COUNTIFS($U$7:$GC$7,J$10,$U127:$GC127,"&gt;a")+COUNTIFS($U$7:$GC$7,J$10,$U127:$GC127,"&gt;0")</f>
        <v>0</v>
      </c>
      <c r="K127" s="54">
        <f>COUNTIFS($U$7:$GC$7,K$10,$U127:$GC127,"&gt;a")+COUNTIFS($U$7:$GC$7,K$10,$U127:$GC127,"&gt;0")</f>
        <v>0</v>
      </c>
      <c r="L127" s="54">
        <f>COUNTIFS($U$7:$GC$7,L$10,$U127:$GC127,"&gt;a")+COUNTIFS($U$7:$GC$7,L$10,$U127:$GC127,"&gt;0")</f>
        <v>0</v>
      </c>
      <c r="M127" s="54">
        <f>COUNTIFS($U$7:$GC$7,M$10,$U127:$GC127,"&gt;a")+COUNTIFS($U$7:$GC$7,M$10,$U127:$GC127,"&gt;0")</f>
        <v>0</v>
      </c>
      <c r="N127" s="54">
        <f>COUNTIFS($U$8:$GC$8,"=K",U127:GC127,"&gt;a")+COUNTIFS($U$8:$GC$8,"=K",U127:GC127,"&gt;0")</f>
        <v>0</v>
      </c>
      <c r="O127" s="54">
        <f>COUNTIFS($U$8:$GC$8,"=C",U127:GC127,"&gt;a")+COUNTIFS($U$8:$GC$8,"=C",U127:GC127,"&gt;0")</f>
        <v>0</v>
      </c>
      <c r="P127" s="120"/>
      <c r="Q127" s="121"/>
      <c r="R127" s="122"/>
      <c r="S127" s="134"/>
      <c r="T127" s="124"/>
      <c r="U127" s="126"/>
      <c r="V127" s="126"/>
      <c r="W127" s="126"/>
      <c r="X127" s="126"/>
      <c r="Y127" s="125"/>
      <c r="Z127" s="125"/>
      <c r="AA127" s="126"/>
      <c r="AB127" s="126"/>
      <c r="AC127" s="126"/>
      <c r="AD127" s="126"/>
      <c r="AE127" s="126"/>
      <c r="AF127" s="126"/>
      <c r="AG127" s="126"/>
      <c r="AH127" s="126"/>
      <c r="AI127" s="125"/>
      <c r="AJ127" s="125"/>
      <c r="AK127" s="136"/>
      <c r="AL127" s="136"/>
      <c r="AM127" s="127"/>
      <c r="AN127" s="127"/>
      <c r="AO127" s="139"/>
      <c r="AP127" s="139"/>
      <c r="AQ127" s="139"/>
      <c r="AR127" s="139"/>
      <c r="AS127" s="129"/>
      <c r="AT127" s="130"/>
      <c r="AU127" s="131"/>
      <c r="AV127" s="131"/>
      <c r="AW127" s="131"/>
      <c r="AX127" s="132"/>
      <c r="AY127" s="130"/>
      <c r="AZ127" s="131"/>
      <c r="BA127" s="131"/>
      <c r="BB127" s="131"/>
      <c r="BC127" s="129"/>
      <c r="BD127" s="130"/>
      <c r="BE127" s="131"/>
      <c r="BF127" s="131"/>
      <c r="BG127" s="131"/>
      <c r="BH127" s="132"/>
      <c r="BI127" s="130"/>
      <c r="BJ127" s="131"/>
      <c r="BK127" s="131"/>
      <c r="BL127" s="131"/>
      <c r="BM127" s="132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3" t="str">
        <f t="shared" si="38"/>
        <v/>
      </c>
      <c r="GE127" s="74" t="str">
        <f t="shared" si="39"/>
        <v>**</v>
      </c>
      <c r="GF127" s="74" t="str">
        <f t="shared" si="40"/>
        <v/>
      </c>
      <c r="GG127" s="74" t="str">
        <f t="shared" si="41"/>
        <v/>
      </c>
      <c r="GH127" s="75" t="str">
        <f t="shared" si="42"/>
        <v/>
      </c>
      <c r="GI127" s="74" t="str">
        <f t="shared" si="43"/>
        <v/>
      </c>
      <c r="GJ127" s="75" t="str">
        <f t="shared" si="44"/>
        <v/>
      </c>
      <c r="GK127" s="75" t="str">
        <f t="shared" si="45"/>
        <v/>
      </c>
      <c r="GL127" s="75" t="str">
        <f t="shared" si="46"/>
        <v/>
      </c>
      <c r="GM127" s="13">
        <f>ROW()</f>
        <v>127</v>
      </c>
      <c r="GN127" s="13" t="str">
        <f>IF(LEN(GL127)&gt;0,MAX(GN$11:GN126)+1,"")</f>
        <v/>
      </c>
      <c r="GO127" s="6" t="str">
        <f>IF(N127&gt;0,IF(O127=0,"K","Both"),IF(O127&gt;0,"C",""))</f>
        <v/>
      </c>
      <c r="GP127" s="75" t="str">
        <f>IF(ISTEXT(P127),A127,"")</f>
        <v/>
      </c>
      <c r="GQ127" s="76">
        <f>IF(ISNUMBER(GP127),IF(GP127&gt;8,MAX(GQ$10:GQ126)+1,0),0)</f>
        <v>0</v>
      </c>
      <c r="GR127" s="77" t="str">
        <f>IF(TRIM(P127)&gt;"a",COUNTIF([1]DrawDay1!AW$4:AW$3049,GE127)+COUNTIF([1]DrawDay1!AW$4:AW$3049,GF127)+COUNTIF([1]DrawDay2!AW$4:AW$2962,GE127)+COUNTIF([1]DrawDay2!AW$4:AW$2962,GF127)+COUNTIF([1]DrawDay3!AW$4:AW$2311,GE127)+COUNTIF([1]DrawDay3!AW$4:AW$2311,GF127)+COUNTIF([1]WarCanoe!AE$5:AE$1500,GD127),"")</f>
        <v/>
      </c>
      <c r="GS127" s="76">
        <f>IF(ISNUMBER(GR127),IF(GR127&gt;8,MAX(GS$10:GS126)+1,0),0)</f>
        <v>0</v>
      </c>
      <c r="GT127" s="78" t="str">
        <f t="shared" si="47"/>
        <v>**</v>
      </c>
      <c r="GU127" s="78"/>
      <c r="GV127" s="78" t="str">
        <f>IF(GK127="","",MATCH(GK127,GK$1:GK126,0))</f>
        <v/>
      </c>
      <c r="GW127" s="78" t="str">
        <f t="shared" si="48"/>
        <v/>
      </c>
      <c r="GX127" s="78" t="str">
        <f>IF(ISNUMBER(GW127),P127,"")</f>
        <v/>
      </c>
      <c r="GY127" s="74" t="str">
        <f>IF(ISNUMBER(GW127),INDEX(P$1:P$167,GW127),"")</f>
        <v/>
      </c>
      <c r="GZ127" s="79" t="str">
        <f>IF(ISNUMBER(GW127),MAX(GZ$11:GZ126)+1,"")</f>
        <v/>
      </c>
      <c r="HA127" s="80">
        <f>IF(ISTEXT(P127),IF(FIND(" ",P127&amp;HA$10)=(LEN(P127)+1),ROW(),0),0)</f>
        <v>0</v>
      </c>
      <c r="HB127" s="81">
        <f>IF(IF(LEN(TRIM(P127))=0,0,LEN(TRIM(P127))-LEN(SUBSTITUTE(P127," ",""))+1)&gt;2,ROW(),0)</f>
        <v>0</v>
      </c>
      <c r="HC127" s="81" t="str">
        <f>IF(LEN(R127)&gt;0,VLOOKUP(R127,HC$172:HD$179,2,FALSE),"")</f>
        <v/>
      </c>
      <c r="HD127" s="81" t="str">
        <f>IF(LEN(P127)&gt;0,IF(ISNA(HC127),ROW(),""),"")</f>
        <v/>
      </c>
      <c r="HE127" s="82" t="str">
        <f>IF(LEN(P127)&gt;0,IF(LEN(S127)&gt;0,VLOOKUP(P127,[1]PadTracInfo!G$2:H$999,2,FALSE),""),"")</f>
        <v/>
      </c>
      <c r="HF127" s="82"/>
      <c r="HG127" s="82" t="str">
        <f>IF(HF127="ok","ok",IF(LEN(S127)&gt;0,IF(S127=HE127,"ok","mismatch"),""))</f>
        <v/>
      </c>
      <c r="HH127" s="82" t="str">
        <f>IF(LEN(P127)&gt;0,IF(LEN(HG127)&gt;0,HG127,IF(LEN(S127)=0,VLOOKUP(P127,[1]PadTracInfo!G$2:H$999,2,FALSE),"")),"")</f>
        <v/>
      </c>
      <c r="HI127" s="83" t="str">
        <f>IF(LEN(P127)&gt;0,IF(ISNA(HH127),"Not Registered",IF(HH127="ok","ok",IF(HH127="mismatch","Registration number does not match",IF(ISNUMBER(HH127),"ok","Logic ERROR")))),"")</f>
        <v/>
      </c>
    </row>
    <row r="128" spans="1:217" ht="13.5" thickBot="1" x14ac:dyDescent="0.25">
      <c r="A128" s="54" t="str">
        <f>IF(ISTEXT(P128),COUNTIF([1]DrawDay1!AX$4:AX$3049,GE128)+COUNTIF([1]DrawDay1!AX$4:AX$3049,GF128)+COUNTIF([1]DrawDay2!AX$4:AX$2962,GE128)+COUNTIF([1]DrawDay2!AX$4:AX$2962,GF128)+COUNTIF([1]DrawDay3!AX$4:AX$2311,GE128)+COUNTIF([1]DrawDay3!AX$4:AX$2311,GF128)+COUNTIF([1]WarCanoe!AF$4:AF3468,GE128),"")</f>
        <v/>
      </c>
      <c r="B128" s="54" t="str">
        <f>IF(ISTEXT(P128),COUNTIF([1]DrawDay1!AV$4:AV$3049,GE128)+COUNTIF([1]DrawDay2!AV$4:AV$2962,GE128)+COUNTIF([1]DrawDay3!AV$4:AV$2311,GE128)+COUNTIF([1]WarCanoe!AG$4:AG3468,GE128),"")</f>
        <v/>
      </c>
      <c r="C128" s="55">
        <f t="shared" si="37"/>
        <v>0</v>
      </c>
      <c r="D128" s="54">
        <f>COUNTIFS($U$7:$GC$7,D$10,$U128:$GC128,"&gt;a")+COUNTIFS($U$7:$GC$7,D$10,$U128:$GC128,"&gt;0")</f>
        <v>0</v>
      </c>
      <c r="E128" s="54">
        <f>COUNTIFS($U$7:$GC$7,E$10,$U128:$GC128,"&gt;a")+COUNTIFS($U$7:$GC$7,E$10,$U128:$GC128,"&gt;0")</f>
        <v>0</v>
      </c>
      <c r="F128" s="54">
        <f>COUNTIFS($U$7:$GC$7,F$10,$U128:$GC128,"&gt;a")+COUNTIFS($U$7:$GC$7,F$10,$U128:$GC128,"&gt;0")</f>
        <v>0</v>
      </c>
      <c r="G128" s="54">
        <f>COUNTIFS($U$7:$GC$7,G$10,$U128:$GC128,"&gt;a")+COUNTIFS($U$7:$GC$7,G$10,$U128:$GC128,"&gt;0")</f>
        <v>0</v>
      </c>
      <c r="H128" s="54">
        <f>COUNTIFS($U$7:$GC$7,H$10,$U128:$GC128,"&gt;a")+COUNTIFS($U$7:$GC$7,H$10,$U128:$GC128,"&gt;0")</f>
        <v>0</v>
      </c>
      <c r="I128" s="54">
        <f>COUNTIFS($U$7:$GC$7,I$10,$U128:$GC128,"&gt;a")+COUNTIFS($U$7:$GC$7,I$10,$U128:$GC128,"&gt;0")</f>
        <v>0</v>
      </c>
      <c r="J128" s="54">
        <f>COUNTIFS($U$7:$GC$7,J$10,$U128:$GC128,"&gt;a")+COUNTIFS($U$7:$GC$7,J$10,$U128:$GC128,"&gt;0")</f>
        <v>0</v>
      </c>
      <c r="K128" s="54">
        <f>COUNTIFS($U$7:$GC$7,K$10,$U128:$GC128,"&gt;a")+COUNTIFS($U$7:$GC$7,K$10,$U128:$GC128,"&gt;0")</f>
        <v>0</v>
      </c>
      <c r="L128" s="54">
        <f>COUNTIFS($U$7:$GC$7,L$10,$U128:$GC128,"&gt;a")+COUNTIFS($U$7:$GC$7,L$10,$U128:$GC128,"&gt;0")</f>
        <v>0</v>
      </c>
      <c r="M128" s="54">
        <f>COUNTIFS($U$7:$GC$7,M$10,$U128:$GC128,"&gt;a")+COUNTIFS($U$7:$GC$7,M$10,$U128:$GC128,"&gt;0")</f>
        <v>0</v>
      </c>
      <c r="N128" s="54">
        <f>COUNTIFS($U$8:$GC$8,"=K",U128:GC128,"&gt;a")+COUNTIFS($U$8:$GC$8,"=K",U128:GC128,"&gt;0")</f>
        <v>0</v>
      </c>
      <c r="O128" s="54">
        <f>COUNTIFS($U$8:$GC$8,"=C",U128:GC128,"&gt;a")+COUNTIFS($U$8:$GC$8,"=C",U128:GC128,"&gt;0")</f>
        <v>0</v>
      </c>
      <c r="P128" s="120"/>
      <c r="Q128" s="121"/>
      <c r="R128" s="122"/>
      <c r="S128" s="134"/>
      <c r="T128" s="124"/>
      <c r="U128" s="126"/>
      <c r="V128" s="126"/>
      <c r="W128" s="126"/>
      <c r="X128" s="126"/>
      <c r="Y128" s="125"/>
      <c r="Z128" s="125"/>
      <c r="AA128" s="126"/>
      <c r="AB128" s="126"/>
      <c r="AC128" s="126"/>
      <c r="AD128" s="126"/>
      <c r="AE128" s="126"/>
      <c r="AF128" s="126"/>
      <c r="AG128" s="126"/>
      <c r="AH128" s="126"/>
      <c r="AI128" s="125"/>
      <c r="AJ128" s="125"/>
      <c r="AK128" s="136"/>
      <c r="AL128" s="136"/>
      <c r="AM128" s="127"/>
      <c r="AN128" s="127"/>
      <c r="AO128" s="139"/>
      <c r="AP128" s="139"/>
      <c r="AQ128" s="139"/>
      <c r="AR128" s="139"/>
      <c r="AS128" s="129"/>
      <c r="AT128" s="130"/>
      <c r="AU128" s="131"/>
      <c r="AV128" s="131"/>
      <c r="AW128" s="131"/>
      <c r="AX128" s="132"/>
      <c r="AY128" s="130"/>
      <c r="AZ128" s="131"/>
      <c r="BA128" s="131"/>
      <c r="BB128" s="131"/>
      <c r="BC128" s="129"/>
      <c r="BD128" s="130"/>
      <c r="BE128" s="131"/>
      <c r="BF128" s="131"/>
      <c r="BG128" s="131"/>
      <c r="BH128" s="132"/>
      <c r="BI128" s="130"/>
      <c r="BJ128" s="131"/>
      <c r="BK128" s="131"/>
      <c r="BL128" s="131"/>
      <c r="BM128" s="132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3" t="str">
        <f t="shared" si="38"/>
        <v/>
      </c>
      <c r="GE128" s="74" t="str">
        <f t="shared" si="39"/>
        <v>**</v>
      </c>
      <c r="GF128" s="74" t="str">
        <f t="shared" si="40"/>
        <v/>
      </c>
      <c r="GG128" s="74" t="str">
        <f t="shared" si="41"/>
        <v/>
      </c>
      <c r="GH128" s="75" t="str">
        <f t="shared" si="42"/>
        <v/>
      </c>
      <c r="GI128" s="74" t="str">
        <f t="shared" si="43"/>
        <v/>
      </c>
      <c r="GJ128" s="75" t="str">
        <f t="shared" si="44"/>
        <v/>
      </c>
      <c r="GK128" s="75" t="str">
        <f t="shared" si="45"/>
        <v/>
      </c>
      <c r="GL128" s="75" t="str">
        <f t="shared" si="46"/>
        <v/>
      </c>
      <c r="GM128" s="13">
        <f>ROW()</f>
        <v>128</v>
      </c>
      <c r="GN128" s="13" t="str">
        <f>IF(LEN(GL128)&gt;0,MAX(GN$11:GN127)+1,"")</f>
        <v/>
      </c>
      <c r="GO128" s="6" t="str">
        <f>IF(N128&gt;0,IF(O128=0,"K","Both"),IF(O128&gt;0,"C",""))</f>
        <v/>
      </c>
      <c r="GP128" s="75" t="str">
        <f>IF(ISTEXT(P128),A128,"")</f>
        <v/>
      </c>
      <c r="GQ128" s="76">
        <f>IF(ISNUMBER(GP128),IF(GP128&gt;8,MAX(GQ$10:GQ127)+1,0),0)</f>
        <v>0</v>
      </c>
      <c r="GR128" s="77" t="str">
        <f>IF(TRIM(P128)&gt;"a",COUNTIF([1]DrawDay1!AW$4:AW$3049,GE128)+COUNTIF([1]DrawDay1!AW$4:AW$3049,GF128)+COUNTIF([1]DrawDay2!AW$4:AW$2962,GE128)+COUNTIF([1]DrawDay2!AW$4:AW$2962,GF128)+COUNTIF([1]DrawDay3!AW$4:AW$2311,GE128)+COUNTIF([1]DrawDay3!AW$4:AW$2311,GF128)+COUNTIF([1]WarCanoe!AE$5:AE$1500,GD128),"")</f>
        <v/>
      </c>
      <c r="GS128" s="76">
        <f>IF(ISNUMBER(GR128),IF(GR128&gt;8,MAX(GS$10:GS127)+1,0),0)</f>
        <v>0</v>
      </c>
      <c r="GT128" s="78" t="str">
        <f t="shared" si="47"/>
        <v>**</v>
      </c>
      <c r="GU128" s="78"/>
      <c r="GV128" s="78" t="str">
        <f>IF(GK128="","",MATCH(GK128,GK$1:GK127,0))</f>
        <v/>
      </c>
      <c r="GW128" s="78" t="str">
        <f t="shared" si="48"/>
        <v/>
      </c>
      <c r="GX128" s="78" t="str">
        <f>IF(ISNUMBER(GW128),P128,"")</f>
        <v/>
      </c>
      <c r="GY128" s="74" t="str">
        <f>IF(ISNUMBER(GW128),INDEX(P$1:P$167,GW128),"")</f>
        <v/>
      </c>
      <c r="GZ128" s="79" t="str">
        <f>IF(ISNUMBER(GW128),MAX(GZ$11:GZ127)+1,"")</f>
        <v/>
      </c>
      <c r="HA128" s="80">
        <f>IF(ISTEXT(P128),IF(FIND(" ",P128&amp;HA$10)=(LEN(P128)+1),ROW(),0),0)</f>
        <v>0</v>
      </c>
      <c r="HB128" s="81">
        <f>IF(IF(LEN(TRIM(P128))=0,0,LEN(TRIM(P128))-LEN(SUBSTITUTE(P128," ",""))+1)&gt;2,ROW(),0)</f>
        <v>0</v>
      </c>
      <c r="HC128" s="81" t="str">
        <f>IF(LEN(R128)&gt;0,VLOOKUP(R128,HC$172:HD$179,2,FALSE),"")</f>
        <v/>
      </c>
      <c r="HD128" s="81" t="str">
        <f>IF(LEN(P128)&gt;0,IF(ISNA(HC128),ROW(),""),"")</f>
        <v/>
      </c>
      <c r="HE128" s="82" t="str">
        <f>IF(LEN(P128)&gt;0,IF(LEN(S128)&gt;0,VLOOKUP(P128,[1]PadTracInfo!G$2:H$999,2,FALSE),""),"")</f>
        <v/>
      </c>
      <c r="HF128" s="82"/>
      <c r="HG128" s="82" t="str">
        <f>IF(HF128="ok","ok",IF(LEN(S128)&gt;0,IF(S128=HE128,"ok","mismatch"),""))</f>
        <v/>
      </c>
      <c r="HH128" s="82" t="str">
        <f>IF(LEN(P128)&gt;0,IF(LEN(HG128)&gt;0,HG128,IF(LEN(S128)=0,VLOOKUP(P128,[1]PadTracInfo!G$2:H$999,2,FALSE),"")),"")</f>
        <v/>
      </c>
      <c r="HI128" s="83" t="str">
        <f>IF(LEN(P128)&gt;0,IF(ISNA(HH128),"Not Registered",IF(HH128="ok","ok",IF(HH128="mismatch","Registration number does not match",IF(ISNUMBER(HH128),"ok","Logic ERROR")))),"")</f>
        <v/>
      </c>
    </row>
    <row r="129" spans="1:217" ht="13.5" thickBot="1" x14ac:dyDescent="0.25">
      <c r="A129" s="54" t="str">
        <f>IF(ISTEXT(P129),COUNTIF([1]DrawDay1!AX$4:AX$3049,GE129)+COUNTIF([1]DrawDay1!AX$4:AX$3049,GF129)+COUNTIF([1]DrawDay2!AX$4:AX$2962,GE129)+COUNTIF([1]DrawDay2!AX$4:AX$2962,GF129)+COUNTIF([1]DrawDay3!AX$4:AX$2311,GE129)+COUNTIF([1]DrawDay3!AX$4:AX$2311,GF129)+COUNTIF([1]WarCanoe!AF$4:AF3469,GE129),"")</f>
        <v/>
      </c>
      <c r="B129" s="54" t="str">
        <f>IF(ISTEXT(P129),COUNTIF([1]DrawDay1!AV$4:AV$3049,GE129)+COUNTIF([1]DrawDay2!AV$4:AV$2962,GE129)+COUNTIF([1]DrawDay3!AV$4:AV$2311,GE129)+COUNTIF([1]WarCanoe!AG$4:AG3469,GE129),"")</f>
        <v/>
      </c>
      <c r="C129" s="55">
        <f t="shared" si="37"/>
        <v>0</v>
      </c>
      <c r="D129" s="54">
        <f>COUNTIFS($U$7:$GC$7,D$10,$U129:$GC129,"&gt;a")+COUNTIFS($U$7:$GC$7,D$10,$U129:$GC129,"&gt;0")</f>
        <v>0</v>
      </c>
      <c r="E129" s="54">
        <f>COUNTIFS($U$7:$GC$7,E$10,$U129:$GC129,"&gt;a")+COUNTIFS($U$7:$GC$7,E$10,$U129:$GC129,"&gt;0")</f>
        <v>0</v>
      </c>
      <c r="F129" s="54">
        <f>COUNTIFS($U$7:$GC$7,F$10,$U129:$GC129,"&gt;a")+COUNTIFS($U$7:$GC$7,F$10,$U129:$GC129,"&gt;0")</f>
        <v>0</v>
      </c>
      <c r="G129" s="54">
        <f>COUNTIFS($U$7:$GC$7,G$10,$U129:$GC129,"&gt;a")+COUNTIFS($U$7:$GC$7,G$10,$U129:$GC129,"&gt;0")</f>
        <v>0</v>
      </c>
      <c r="H129" s="54">
        <f>COUNTIFS($U$7:$GC$7,H$10,$U129:$GC129,"&gt;a")+COUNTIFS($U$7:$GC$7,H$10,$U129:$GC129,"&gt;0")</f>
        <v>0</v>
      </c>
      <c r="I129" s="54">
        <f>COUNTIFS($U$7:$GC$7,I$10,$U129:$GC129,"&gt;a")+COUNTIFS($U$7:$GC$7,I$10,$U129:$GC129,"&gt;0")</f>
        <v>0</v>
      </c>
      <c r="J129" s="54">
        <f>COUNTIFS($U$7:$GC$7,J$10,$U129:$GC129,"&gt;a")+COUNTIFS($U$7:$GC$7,J$10,$U129:$GC129,"&gt;0")</f>
        <v>0</v>
      </c>
      <c r="K129" s="54">
        <f>COUNTIFS($U$7:$GC$7,K$10,$U129:$GC129,"&gt;a")+COUNTIFS($U$7:$GC$7,K$10,$U129:$GC129,"&gt;0")</f>
        <v>0</v>
      </c>
      <c r="L129" s="54">
        <f>COUNTIFS($U$7:$GC$7,L$10,$U129:$GC129,"&gt;a")+COUNTIFS($U$7:$GC$7,L$10,$U129:$GC129,"&gt;0")</f>
        <v>0</v>
      </c>
      <c r="M129" s="54">
        <f>COUNTIFS($U$7:$GC$7,M$10,$U129:$GC129,"&gt;a")+COUNTIFS($U$7:$GC$7,M$10,$U129:$GC129,"&gt;0")</f>
        <v>0</v>
      </c>
      <c r="N129" s="54">
        <f>COUNTIFS($U$8:$GC$8,"=K",U129:GC129,"&gt;a")+COUNTIFS($U$8:$GC$8,"=K",U129:GC129,"&gt;0")</f>
        <v>0</v>
      </c>
      <c r="O129" s="54">
        <f>COUNTIFS($U$8:$GC$8,"=C",U129:GC129,"&gt;a")+COUNTIFS($U$8:$GC$8,"=C",U129:GC129,"&gt;0")</f>
        <v>0</v>
      </c>
      <c r="P129" s="120"/>
      <c r="Q129" s="121"/>
      <c r="R129" s="122"/>
      <c r="S129" s="134"/>
      <c r="T129" s="124"/>
      <c r="U129" s="126"/>
      <c r="V129" s="126"/>
      <c r="W129" s="126"/>
      <c r="X129" s="126"/>
      <c r="Y129" s="125"/>
      <c r="Z129" s="126"/>
      <c r="AA129" s="126"/>
      <c r="AB129" s="126"/>
      <c r="AC129" s="126"/>
      <c r="AD129" s="125"/>
      <c r="AE129" s="125"/>
      <c r="AF129" s="125"/>
      <c r="AG129" s="126"/>
      <c r="AH129" s="126"/>
      <c r="AI129" s="125"/>
      <c r="AJ129" s="125"/>
      <c r="AK129" s="139"/>
      <c r="AL129" s="139"/>
      <c r="AM129" s="136"/>
      <c r="AN129" s="127"/>
      <c r="AO129" s="136"/>
      <c r="AP129" s="136"/>
      <c r="AQ129" s="136"/>
      <c r="AR129" s="136"/>
      <c r="AS129" s="129"/>
      <c r="AT129" s="130"/>
      <c r="AU129" s="131"/>
      <c r="AV129" s="131"/>
      <c r="AW129" s="131"/>
      <c r="AX129" s="132"/>
      <c r="AY129" s="130"/>
      <c r="AZ129" s="131"/>
      <c r="BA129" s="131"/>
      <c r="BB129" s="131"/>
      <c r="BC129" s="129"/>
      <c r="BD129" s="130"/>
      <c r="BE129" s="131"/>
      <c r="BF129" s="131"/>
      <c r="BG129" s="131"/>
      <c r="BH129" s="132"/>
      <c r="BI129" s="130"/>
      <c r="BJ129" s="131"/>
      <c r="BK129" s="131"/>
      <c r="BL129" s="131"/>
      <c r="BM129" s="132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27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  <c r="EW129" s="133"/>
      <c r="EX129" s="133"/>
      <c r="EY129" s="133"/>
      <c r="EZ129" s="133"/>
      <c r="FA129" s="133"/>
      <c r="FB129" s="133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3" t="str">
        <f t="shared" si="38"/>
        <v/>
      </c>
      <c r="GE129" s="74" t="str">
        <f t="shared" si="39"/>
        <v>**</v>
      </c>
      <c r="GF129" s="74" t="str">
        <f t="shared" si="40"/>
        <v/>
      </c>
      <c r="GG129" s="74" t="str">
        <f t="shared" si="41"/>
        <v/>
      </c>
      <c r="GH129" s="75" t="str">
        <f t="shared" si="42"/>
        <v/>
      </c>
      <c r="GI129" s="74" t="str">
        <f t="shared" si="43"/>
        <v/>
      </c>
      <c r="GJ129" s="75" t="str">
        <f t="shared" si="44"/>
        <v/>
      </c>
      <c r="GK129" s="75" t="str">
        <f t="shared" si="45"/>
        <v/>
      </c>
      <c r="GL129" s="75" t="str">
        <f t="shared" si="46"/>
        <v/>
      </c>
      <c r="GM129" s="13">
        <f>ROW()</f>
        <v>129</v>
      </c>
      <c r="GN129" s="13" t="str">
        <f>IF(LEN(GL129)&gt;0,MAX(GN$11:GN128)+1,"")</f>
        <v/>
      </c>
      <c r="GO129" s="6" t="str">
        <f>IF(N129&gt;0,IF(O129=0,"K","Both"),IF(O129&gt;0,"C",""))</f>
        <v/>
      </c>
      <c r="GP129" s="75" t="str">
        <f>IF(ISTEXT(P129),A129,"")</f>
        <v/>
      </c>
      <c r="GQ129" s="76">
        <f>IF(ISNUMBER(GP129),IF(GP129&gt;8,MAX(GQ$10:GQ128)+1,0),0)</f>
        <v>0</v>
      </c>
      <c r="GR129" s="77" t="str">
        <f>IF(TRIM(P129)&gt;"a",COUNTIF([1]DrawDay1!AW$4:AW$3049,GE129)+COUNTIF([1]DrawDay1!AW$4:AW$3049,GF129)+COUNTIF([1]DrawDay2!AW$4:AW$2962,GE129)+COUNTIF([1]DrawDay2!AW$4:AW$2962,GF129)+COUNTIF([1]DrawDay3!AW$4:AW$2311,GE129)+COUNTIF([1]DrawDay3!AW$4:AW$2311,GF129)+COUNTIF([1]WarCanoe!AE$5:AE$1500,GD129),"")</f>
        <v/>
      </c>
      <c r="GS129" s="76">
        <f>IF(ISNUMBER(GR129),IF(GR129&gt;8,MAX(GS$10:GS128)+1,0),0)</f>
        <v>0</v>
      </c>
      <c r="GT129" s="78" t="str">
        <f t="shared" si="47"/>
        <v>**</v>
      </c>
      <c r="GU129" s="78"/>
      <c r="GV129" s="78" t="str">
        <f>IF(GK129="","",MATCH(GK129,GK$1:GK128,0))</f>
        <v/>
      </c>
      <c r="GW129" s="78" t="str">
        <f t="shared" si="48"/>
        <v/>
      </c>
      <c r="GX129" s="78" t="str">
        <f>IF(ISNUMBER(GW129),P129,"")</f>
        <v/>
      </c>
      <c r="GY129" s="74" t="str">
        <f>IF(ISNUMBER(GW129),INDEX(P$1:P$167,GW129),"")</f>
        <v/>
      </c>
      <c r="GZ129" s="79" t="str">
        <f>IF(ISNUMBER(GW129),MAX(GZ$11:GZ128)+1,"")</f>
        <v/>
      </c>
      <c r="HA129" s="80">
        <f>IF(ISTEXT(P129),IF(FIND(" ",P129&amp;HA$10)=(LEN(P129)+1),ROW(),0),0)</f>
        <v>0</v>
      </c>
      <c r="HB129" s="81">
        <f>IF(IF(LEN(TRIM(P129))=0,0,LEN(TRIM(P129))-LEN(SUBSTITUTE(P129," ",""))+1)&gt;2,ROW(),0)</f>
        <v>0</v>
      </c>
      <c r="HC129" s="81" t="str">
        <f>IF(LEN(R129)&gt;0,VLOOKUP(R129,HC$172:HD$179,2,FALSE),"")</f>
        <v/>
      </c>
      <c r="HD129" s="81" t="str">
        <f>IF(LEN(P129)&gt;0,IF(ISNA(HC129),ROW(),""),"")</f>
        <v/>
      </c>
      <c r="HE129" s="82" t="str">
        <f>IF(LEN(P129)&gt;0,IF(LEN(S129)&gt;0,VLOOKUP(P129,[1]PadTracInfo!G$2:H$999,2,FALSE),""),"")</f>
        <v/>
      </c>
      <c r="HF129" s="82"/>
      <c r="HG129" s="82" t="str">
        <f>IF(HF129="ok","ok",IF(LEN(S129)&gt;0,IF(S129=HE129,"ok","mismatch"),""))</f>
        <v/>
      </c>
      <c r="HH129" s="82" t="str">
        <f>IF(LEN(P129)&gt;0,IF(LEN(HG129)&gt;0,HG129,IF(LEN(S129)=0,VLOOKUP(P129,[1]PadTracInfo!G$2:H$999,2,FALSE),"")),"")</f>
        <v/>
      </c>
      <c r="HI129" s="83" t="str">
        <f>IF(LEN(P129)&gt;0,IF(ISNA(HH129),"Not Registered",IF(HH129="ok","ok",IF(HH129="mismatch","Registration number does not match",IF(ISNUMBER(HH129),"ok","Logic ERROR")))),"")</f>
        <v/>
      </c>
    </row>
    <row r="130" spans="1:217" ht="13.5" thickBot="1" x14ac:dyDescent="0.25">
      <c r="A130" s="54" t="str">
        <f>IF(ISTEXT(P130),COUNTIF([1]DrawDay1!AX$4:AX$3049,GE130)+COUNTIF([1]DrawDay1!AX$4:AX$3049,GF130)+COUNTIF([1]DrawDay2!AX$4:AX$2962,GE130)+COUNTIF([1]DrawDay2!AX$4:AX$2962,GF130)+COUNTIF([1]DrawDay3!AX$4:AX$2311,GE130)+COUNTIF([1]DrawDay3!AX$4:AX$2311,GF130)+COUNTIF([1]WarCanoe!AF$4:AF3470,GE130),"")</f>
        <v/>
      </c>
      <c r="B130" s="54" t="str">
        <f>IF(ISTEXT(P130),COUNTIF([1]DrawDay1!AV$4:AV$3049,GE130)+COUNTIF([1]DrawDay2!AV$4:AV$2962,GE130)+COUNTIF([1]DrawDay3!AV$4:AV$2311,GE130)+COUNTIF([1]WarCanoe!AG$4:AG3470,GE130),"")</f>
        <v/>
      </c>
      <c r="C130" s="55">
        <f t="shared" si="37"/>
        <v>0</v>
      </c>
      <c r="D130" s="54">
        <f>COUNTIFS($U$7:$GC$7,D$10,$U130:$GC130,"&gt;a")+COUNTIFS($U$7:$GC$7,D$10,$U130:$GC130,"&gt;0")</f>
        <v>0</v>
      </c>
      <c r="E130" s="54">
        <f>COUNTIFS($U$7:$GC$7,E$10,$U130:$GC130,"&gt;a")+COUNTIFS($U$7:$GC$7,E$10,$U130:$GC130,"&gt;0")</f>
        <v>0</v>
      </c>
      <c r="F130" s="54">
        <f>COUNTIFS($U$7:$GC$7,F$10,$U130:$GC130,"&gt;a")+COUNTIFS($U$7:$GC$7,F$10,$U130:$GC130,"&gt;0")</f>
        <v>0</v>
      </c>
      <c r="G130" s="54">
        <f>COUNTIFS($U$7:$GC$7,G$10,$U130:$GC130,"&gt;a")+COUNTIFS($U$7:$GC$7,G$10,$U130:$GC130,"&gt;0")</f>
        <v>0</v>
      </c>
      <c r="H130" s="54">
        <f>COUNTIFS($U$7:$GC$7,H$10,$U130:$GC130,"&gt;a")+COUNTIFS($U$7:$GC$7,H$10,$U130:$GC130,"&gt;0")</f>
        <v>0</v>
      </c>
      <c r="I130" s="54">
        <f>COUNTIFS($U$7:$GC$7,I$10,$U130:$GC130,"&gt;a")+COUNTIFS($U$7:$GC$7,I$10,$U130:$GC130,"&gt;0")</f>
        <v>0</v>
      </c>
      <c r="J130" s="54">
        <f>COUNTIFS($U$7:$GC$7,J$10,$U130:$GC130,"&gt;a")+COUNTIFS($U$7:$GC$7,J$10,$U130:$GC130,"&gt;0")</f>
        <v>0</v>
      </c>
      <c r="K130" s="54">
        <f>COUNTIFS($U$7:$GC$7,K$10,$U130:$GC130,"&gt;a")+COUNTIFS($U$7:$GC$7,K$10,$U130:$GC130,"&gt;0")</f>
        <v>0</v>
      </c>
      <c r="L130" s="54">
        <f>COUNTIFS($U$7:$GC$7,L$10,$U130:$GC130,"&gt;a")+COUNTIFS($U$7:$GC$7,L$10,$U130:$GC130,"&gt;0")</f>
        <v>0</v>
      </c>
      <c r="M130" s="54">
        <f>COUNTIFS($U$7:$GC$7,M$10,$U130:$GC130,"&gt;a")+COUNTIFS($U$7:$GC$7,M$10,$U130:$GC130,"&gt;0")</f>
        <v>0</v>
      </c>
      <c r="N130" s="54">
        <f>COUNTIFS($U$8:$GC$8,"=K",U130:GC130,"&gt;a")+COUNTIFS($U$8:$GC$8,"=K",U130:GC130,"&gt;0")</f>
        <v>0</v>
      </c>
      <c r="O130" s="54">
        <f>COUNTIFS($U$8:$GC$8,"=C",U130:GC130,"&gt;a")+COUNTIFS($U$8:$GC$8,"=C",U130:GC130,"&gt;0")</f>
        <v>0</v>
      </c>
      <c r="P130" s="120"/>
      <c r="Q130" s="121"/>
      <c r="R130" s="122"/>
      <c r="S130" s="134"/>
      <c r="T130" s="124"/>
      <c r="U130" s="126"/>
      <c r="V130" s="126"/>
      <c r="W130" s="126"/>
      <c r="X130" s="126"/>
      <c r="Y130" s="125"/>
      <c r="Z130" s="125"/>
      <c r="AA130" s="126"/>
      <c r="AB130" s="126"/>
      <c r="AC130" s="126"/>
      <c r="AD130" s="125"/>
      <c r="AE130" s="125"/>
      <c r="AF130" s="126"/>
      <c r="AG130" s="126"/>
      <c r="AH130" s="126"/>
      <c r="AI130" s="126"/>
      <c r="AJ130" s="126"/>
      <c r="AK130" s="136"/>
      <c r="AL130" s="136"/>
      <c r="AM130" s="127"/>
      <c r="AN130" s="127"/>
      <c r="AO130" s="136"/>
      <c r="AP130" s="136"/>
      <c r="AQ130" s="136"/>
      <c r="AR130" s="139"/>
      <c r="AS130" s="129"/>
      <c r="AT130" s="130"/>
      <c r="AU130" s="131"/>
      <c r="AV130" s="131"/>
      <c r="AW130" s="131"/>
      <c r="AX130" s="132"/>
      <c r="AY130" s="130"/>
      <c r="AZ130" s="131"/>
      <c r="BA130" s="131"/>
      <c r="BB130" s="131"/>
      <c r="BC130" s="129"/>
      <c r="BD130" s="130"/>
      <c r="BE130" s="131"/>
      <c r="BF130" s="131"/>
      <c r="BG130" s="131"/>
      <c r="BH130" s="132"/>
      <c r="BI130" s="130"/>
      <c r="BJ130" s="131"/>
      <c r="BK130" s="131"/>
      <c r="BL130" s="131"/>
      <c r="BM130" s="132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27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33"/>
      <c r="EY130" s="133"/>
      <c r="EZ130" s="133"/>
      <c r="FA130" s="133"/>
      <c r="FB130" s="133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3" t="str">
        <f t="shared" si="38"/>
        <v/>
      </c>
      <c r="GE130" s="74" t="str">
        <f t="shared" si="39"/>
        <v>**</v>
      </c>
      <c r="GF130" s="74" t="str">
        <f t="shared" si="40"/>
        <v/>
      </c>
      <c r="GG130" s="74" t="str">
        <f t="shared" si="41"/>
        <v/>
      </c>
      <c r="GH130" s="75" t="str">
        <f t="shared" si="42"/>
        <v/>
      </c>
      <c r="GI130" s="74" t="str">
        <f t="shared" si="43"/>
        <v/>
      </c>
      <c r="GJ130" s="75" t="str">
        <f t="shared" si="44"/>
        <v/>
      </c>
      <c r="GK130" s="75" t="str">
        <f t="shared" si="45"/>
        <v/>
      </c>
      <c r="GL130" s="75" t="str">
        <f t="shared" si="46"/>
        <v/>
      </c>
      <c r="GM130" s="13">
        <f>ROW()</f>
        <v>130</v>
      </c>
      <c r="GN130" s="13" t="str">
        <f>IF(LEN(GL130)&gt;0,MAX(GN$11:GN129)+1,"")</f>
        <v/>
      </c>
      <c r="GO130" s="6" t="str">
        <f>IF(N130&gt;0,IF(O130=0,"K","Both"),IF(O130&gt;0,"C",""))</f>
        <v/>
      </c>
      <c r="GP130" s="75" t="str">
        <f>IF(ISTEXT(P130),A130,"")</f>
        <v/>
      </c>
      <c r="GQ130" s="76">
        <f>IF(ISNUMBER(GP130),IF(GP130&gt;8,MAX(GQ$10:GQ129)+1,0),0)</f>
        <v>0</v>
      </c>
      <c r="GR130" s="77" t="str">
        <f>IF(TRIM(P130)&gt;"a",COUNTIF([1]DrawDay1!AW$4:AW$3049,GE130)+COUNTIF([1]DrawDay1!AW$4:AW$3049,GF130)+COUNTIF([1]DrawDay2!AW$4:AW$2962,GE130)+COUNTIF([1]DrawDay2!AW$4:AW$2962,GF130)+COUNTIF([1]DrawDay3!AW$4:AW$2311,GE130)+COUNTIF([1]DrawDay3!AW$4:AW$2311,GF130)+COUNTIF([1]WarCanoe!AE$5:AE$1500,GD130),"")</f>
        <v/>
      </c>
      <c r="GS130" s="76">
        <f>IF(ISNUMBER(GR130),IF(GR130&gt;8,MAX(GS$10:GS129)+1,0),0)</f>
        <v>0</v>
      </c>
      <c r="GT130" s="78" t="str">
        <f t="shared" si="47"/>
        <v>**</v>
      </c>
      <c r="GU130" s="78"/>
      <c r="GV130" s="78" t="str">
        <f>IF(GK130="","",MATCH(GK130,GK$1:GK129,0))</f>
        <v/>
      </c>
      <c r="GW130" s="78" t="str">
        <f t="shared" si="48"/>
        <v/>
      </c>
      <c r="GX130" s="78" t="str">
        <f>IF(ISNUMBER(GW130),P130,"")</f>
        <v/>
      </c>
      <c r="GY130" s="74" t="str">
        <f>IF(ISNUMBER(GW130),INDEX(P$1:P$167,GW130),"")</f>
        <v/>
      </c>
      <c r="GZ130" s="79" t="str">
        <f>IF(ISNUMBER(GW130),MAX(GZ$11:GZ129)+1,"")</f>
        <v/>
      </c>
      <c r="HA130" s="80">
        <f>IF(ISTEXT(P130),IF(FIND(" ",P130&amp;HA$10)=(LEN(P130)+1),ROW(),0),0)</f>
        <v>0</v>
      </c>
      <c r="HB130" s="81">
        <f>IF(IF(LEN(TRIM(P130))=0,0,LEN(TRIM(P130))-LEN(SUBSTITUTE(P130," ",""))+1)&gt;2,ROW(),0)</f>
        <v>0</v>
      </c>
      <c r="HC130" s="81" t="str">
        <f>IF(LEN(R130)&gt;0,VLOOKUP(R130,HC$172:HD$179,2,FALSE),"")</f>
        <v/>
      </c>
      <c r="HD130" s="81" t="str">
        <f>IF(LEN(P130)&gt;0,IF(ISNA(HC130),ROW(),""),"")</f>
        <v/>
      </c>
      <c r="HE130" s="82" t="str">
        <f>IF(LEN(P130)&gt;0,IF(LEN(S130)&gt;0,VLOOKUP(P130,[1]PadTracInfo!G$2:H$999,2,FALSE),""),"")</f>
        <v/>
      </c>
      <c r="HF130" s="82"/>
      <c r="HG130" s="82" t="str">
        <f>IF(HF130="ok","ok",IF(LEN(S130)&gt;0,IF(S130=HE130,"ok","mismatch"),""))</f>
        <v/>
      </c>
      <c r="HH130" s="82" t="str">
        <f>IF(LEN(P130)&gt;0,IF(LEN(HG130)&gt;0,HG130,IF(LEN(S130)=0,VLOOKUP(P130,[1]PadTracInfo!G$2:H$999,2,FALSE),"")),"")</f>
        <v/>
      </c>
      <c r="HI130" s="83" t="str">
        <f>IF(LEN(P130)&gt;0,IF(ISNA(HH130),"Not Registered",IF(HH130="ok","ok",IF(HH130="mismatch","Registration number does not match",IF(ISNUMBER(HH130),"ok","Logic ERROR")))),"")</f>
        <v/>
      </c>
    </row>
    <row r="131" spans="1:217" ht="13.5" thickBot="1" x14ac:dyDescent="0.25">
      <c r="A131" s="54" t="str">
        <f>IF(ISTEXT(P131),COUNTIF([1]DrawDay1!AX$4:AX$3049,GE131)+COUNTIF([1]DrawDay1!AX$4:AX$3049,GF131)+COUNTIF([1]DrawDay2!AX$4:AX$2962,GE131)+COUNTIF([1]DrawDay2!AX$4:AX$2962,GF131)+COUNTIF([1]DrawDay3!AX$4:AX$2311,GE131)+COUNTIF([1]DrawDay3!AX$4:AX$2311,GF131)+COUNTIF([1]WarCanoe!AF$4:AF3471,GE131),"")</f>
        <v/>
      </c>
      <c r="B131" s="54" t="str">
        <f>IF(ISTEXT(P131),COUNTIF([1]DrawDay1!AV$4:AV$3049,GE131)+COUNTIF([1]DrawDay2!AV$4:AV$2962,GE131)+COUNTIF([1]DrawDay3!AV$4:AV$2311,GE131)+COUNTIF([1]WarCanoe!AG$4:AG3471,GE131),"")</f>
        <v/>
      </c>
      <c r="C131" s="55">
        <f t="shared" si="37"/>
        <v>0</v>
      </c>
      <c r="D131" s="54">
        <f>COUNTIFS($U$7:$GC$7,D$10,$U131:$GC131,"&gt;a")+COUNTIFS($U$7:$GC$7,D$10,$U131:$GC131,"&gt;0")</f>
        <v>0</v>
      </c>
      <c r="E131" s="54">
        <f>COUNTIFS($U$7:$GC$7,E$10,$U131:$GC131,"&gt;a")+COUNTIFS($U$7:$GC$7,E$10,$U131:$GC131,"&gt;0")</f>
        <v>0</v>
      </c>
      <c r="F131" s="54">
        <f>COUNTIFS($U$7:$GC$7,F$10,$U131:$GC131,"&gt;a")+COUNTIFS($U$7:$GC$7,F$10,$U131:$GC131,"&gt;0")</f>
        <v>0</v>
      </c>
      <c r="G131" s="54">
        <f>COUNTIFS($U$7:$GC$7,G$10,$U131:$GC131,"&gt;a")+COUNTIFS($U$7:$GC$7,G$10,$U131:$GC131,"&gt;0")</f>
        <v>0</v>
      </c>
      <c r="H131" s="54">
        <f>COUNTIFS($U$7:$GC$7,H$10,$U131:$GC131,"&gt;a")+COUNTIFS($U$7:$GC$7,H$10,$U131:$GC131,"&gt;0")</f>
        <v>0</v>
      </c>
      <c r="I131" s="54">
        <f>COUNTIFS($U$7:$GC$7,I$10,$U131:$GC131,"&gt;a")+COUNTIFS($U$7:$GC$7,I$10,$U131:$GC131,"&gt;0")</f>
        <v>0</v>
      </c>
      <c r="J131" s="54">
        <f>COUNTIFS($U$7:$GC$7,J$10,$U131:$GC131,"&gt;a")+COUNTIFS($U$7:$GC$7,J$10,$U131:$GC131,"&gt;0")</f>
        <v>0</v>
      </c>
      <c r="K131" s="54">
        <f>COUNTIFS($U$7:$GC$7,K$10,$U131:$GC131,"&gt;a")+COUNTIFS($U$7:$GC$7,K$10,$U131:$GC131,"&gt;0")</f>
        <v>0</v>
      </c>
      <c r="L131" s="54">
        <f>COUNTIFS($U$7:$GC$7,L$10,$U131:$GC131,"&gt;a")+COUNTIFS($U$7:$GC$7,L$10,$U131:$GC131,"&gt;0")</f>
        <v>0</v>
      </c>
      <c r="M131" s="54">
        <f>COUNTIFS($U$7:$GC$7,M$10,$U131:$GC131,"&gt;a")+COUNTIFS($U$7:$GC$7,M$10,$U131:$GC131,"&gt;0")</f>
        <v>0</v>
      </c>
      <c r="N131" s="54">
        <f>COUNTIFS($U$8:$GC$8,"=K",U131:GC131,"&gt;a")+COUNTIFS($U$8:$GC$8,"=K",U131:GC131,"&gt;0")</f>
        <v>0</v>
      </c>
      <c r="O131" s="54">
        <f>COUNTIFS($U$8:$GC$8,"=C",U131:GC131,"&gt;a")+COUNTIFS($U$8:$GC$8,"=C",U131:GC131,"&gt;0")</f>
        <v>0</v>
      </c>
      <c r="P131" s="120"/>
      <c r="Q131" s="121"/>
      <c r="R131" s="122"/>
      <c r="S131" s="134"/>
      <c r="T131" s="124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7"/>
      <c r="AL131" s="127"/>
      <c r="AM131" s="127"/>
      <c r="AN131" s="127"/>
      <c r="AO131" s="139"/>
      <c r="AP131" s="139"/>
      <c r="AQ131" s="139"/>
      <c r="AR131" s="139"/>
      <c r="AS131" s="129"/>
      <c r="AT131" s="130"/>
      <c r="AU131" s="131"/>
      <c r="AV131" s="131"/>
      <c r="AW131" s="131"/>
      <c r="AX131" s="132"/>
      <c r="AY131" s="130"/>
      <c r="AZ131" s="131"/>
      <c r="BA131" s="131"/>
      <c r="BB131" s="131"/>
      <c r="BC131" s="129"/>
      <c r="BD131" s="130"/>
      <c r="BE131" s="131"/>
      <c r="BF131" s="131"/>
      <c r="BG131" s="131"/>
      <c r="BH131" s="132"/>
      <c r="BI131" s="130"/>
      <c r="BJ131" s="131"/>
      <c r="BK131" s="131"/>
      <c r="BL131" s="131"/>
      <c r="BM131" s="132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27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3" t="str">
        <f t="shared" si="38"/>
        <v/>
      </c>
      <c r="GE131" s="74" t="str">
        <f t="shared" si="39"/>
        <v>**</v>
      </c>
      <c r="GF131" s="74" t="str">
        <f t="shared" si="40"/>
        <v/>
      </c>
      <c r="GG131" s="74" t="str">
        <f t="shared" si="41"/>
        <v/>
      </c>
      <c r="GH131" s="75" t="str">
        <f t="shared" si="42"/>
        <v/>
      </c>
      <c r="GI131" s="74" t="str">
        <f t="shared" si="43"/>
        <v/>
      </c>
      <c r="GJ131" s="75" t="str">
        <f t="shared" si="44"/>
        <v/>
      </c>
      <c r="GK131" s="75" t="str">
        <f t="shared" si="45"/>
        <v/>
      </c>
      <c r="GL131" s="75" t="str">
        <f t="shared" si="46"/>
        <v/>
      </c>
      <c r="GM131" s="13">
        <f>ROW()</f>
        <v>131</v>
      </c>
      <c r="GN131" s="13" t="str">
        <f>IF(LEN(GL131)&gt;0,MAX(GN$11:GN130)+1,"")</f>
        <v/>
      </c>
      <c r="GO131" s="6" t="str">
        <f>IF(N131&gt;0,IF(O131=0,"K","Both"),IF(O131&gt;0,"C",""))</f>
        <v/>
      </c>
      <c r="GP131" s="75" t="str">
        <f>IF(ISTEXT(P131),A131,"")</f>
        <v/>
      </c>
      <c r="GQ131" s="76">
        <f>IF(ISNUMBER(GP131),IF(GP131&gt;8,MAX(GQ$10:GQ130)+1,0),0)</f>
        <v>0</v>
      </c>
      <c r="GR131" s="77" t="str">
        <f>IF(TRIM(P131)&gt;"a",COUNTIF([1]DrawDay1!AW$4:AW$3049,GE131)+COUNTIF([1]DrawDay1!AW$4:AW$3049,GF131)+COUNTIF([1]DrawDay2!AW$4:AW$2962,GE131)+COUNTIF([1]DrawDay2!AW$4:AW$2962,GF131)+COUNTIF([1]DrawDay3!AW$4:AW$2311,GE131)+COUNTIF([1]DrawDay3!AW$4:AW$2311,GF131)+COUNTIF([1]WarCanoe!AE$5:AE$1500,GD131),"")</f>
        <v/>
      </c>
      <c r="GS131" s="76">
        <f>IF(ISNUMBER(GR131),IF(GR131&gt;8,MAX(GS$10:GS130)+1,0),0)</f>
        <v>0</v>
      </c>
      <c r="GT131" s="78" t="str">
        <f t="shared" si="47"/>
        <v>**</v>
      </c>
      <c r="GU131" s="78"/>
      <c r="GV131" s="78" t="str">
        <f>IF(GK131="","",MATCH(GK131,GK$1:GK130,0))</f>
        <v/>
      </c>
      <c r="GW131" s="78" t="str">
        <f t="shared" si="48"/>
        <v/>
      </c>
      <c r="GX131" s="78" t="str">
        <f>IF(ISNUMBER(GW131),P131,"")</f>
        <v/>
      </c>
      <c r="GY131" s="74" t="str">
        <f>IF(ISNUMBER(GW131),INDEX(P$1:P$167,GW131),"")</f>
        <v/>
      </c>
      <c r="GZ131" s="79" t="str">
        <f>IF(ISNUMBER(GW131),MAX(GZ$11:GZ130)+1,"")</f>
        <v/>
      </c>
      <c r="HA131" s="80">
        <f>IF(ISTEXT(P131),IF(FIND(" ",P131&amp;HA$10)=(LEN(P131)+1),ROW(),0),0)</f>
        <v>0</v>
      </c>
      <c r="HB131" s="81">
        <f>IF(IF(LEN(TRIM(P131))=0,0,LEN(TRIM(P131))-LEN(SUBSTITUTE(P131," ",""))+1)&gt;2,ROW(),0)</f>
        <v>0</v>
      </c>
      <c r="HC131" s="81" t="str">
        <f>IF(LEN(R131)&gt;0,VLOOKUP(R131,HC$172:HD$179,2,FALSE),"")</f>
        <v/>
      </c>
      <c r="HD131" s="81" t="str">
        <f>IF(LEN(P131)&gt;0,IF(ISNA(HC131),ROW(),""),"")</f>
        <v/>
      </c>
      <c r="HE131" s="82" t="str">
        <f>IF(LEN(P131)&gt;0,IF(LEN(S131)&gt;0,VLOOKUP(P131,[1]PadTracInfo!G$2:H$999,2,FALSE),""),"")</f>
        <v/>
      </c>
      <c r="HF131" s="82"/>
      <c r="HG131" s="82" t="str">
        <f>IF(HF131="ok","ok",IF(LEN(S131)&gt;0,IF(S131=HE131,"ok","mismatch"),""))</f>
        <v/>
      </c>
      <c r="HH131" s="82" t="str">
        <f>IF(LEN(P131)&gt;0,IF(LEN(HG131)&gt;0,HG131,IF(LEN(S131)=0,VLOOKUP(P131,[1]PadTracInfo!G$2:H$999,2,FALSE),"")),"")</f>
        <v/>
      </c>
      <c r="HI131" s="83" t="str">
        <f>IF(LEN(P131)&gt;0,IF(ISNA(HH131),"Not Registered",IF(HH131="ok","ok",IF(HH131="mismatch","Registration number does not match",IF(ISNUMBER(HH131),"ok","Logic ERROR")))),"")</f>
        <v/>
      </c>
    </row>
    <row r="132" spans="1:217" x14ac:dyDescent="0.2">
      <c r="A132" s="54" t="str">
        <f>IF(ISTEXT(P132),COUNTIF([1]DrawDay1!AX$4:AX$3049,GE132)+COUNTIF([1]DrawDay1!AX$4:AX$3049,GF132)+COUNTIF([1]DrawDay2!AX$4:AX$2962,GE132)+COUNTIF([1]DrawDay2!AX$4:AX$2962,GF132)+COUNTIF([1]DrawDay3!AX$4:AX$2311,GE132)+COUNTIF([1]DrawDay3!AX$4:AX$2311,GF132)+COUNTIF([1]WarCanoe!AF$4:AF3472,GE132),"")</f>
        <v/>
      </c>
      <c r="B132" s="54" t="str">
        <f>IF(ISTEXT(P132),COUNTIF([1]DrawDay1!AV$4:AV$3049,GE132)+COUNTIF([1]DrawDay2!AV$4:AV$2962,GE132)+COUNTIF([1]DrawDay3!AV$4:AV$2311,GE132)+COUNTIF([1]WarCanoe!AG$4:AG3472,GE132),"")</f>
        <v/>
      </c>
      <c r="C132" s="55">
        <f t="shared" si="37"/>
        <v>0</v>
      </c>
      <c r="D132" s="54">
        <f>COUNTIFS($U$7:$GC$7,D$10,$U132:$GC132,"&gt;a")+COUNTIFS($U$7:$GC$7,D$10,$U132:$GC132,"&gt;0")</f>
        <v>0</v>
      </c>
      <c r="E132" s="54">
        <f>COUNTIFS($U$7:$GC$7,E$10,$U132:$GC132,"&gt;a")+COUNTIFS($U$7:$GC$7,E$10,$U132:$GC132,"&gt;0")</f>
        <v>0</v>
      </c>
      <c r="F132" s="54">
        <f>COUNTIFS($U$7:$GC$7,F$10,$U132:$GC132,"&gt;a")+COUNTIFS($U$7:$GC$7,F$10,$U132:$GC132,"&gt;0")</f>
        <v>0</v>
      </c>
      <c r="G132" s="54">
        <f>COUNTIFS($U$7:$GC$7,G$10,$U132:$GC132,"&gt;a")+COUNTIFS($U$7:$GC$7,G$10,$U132:$GC132,"&gt;0")</f>
        <v>0</v>
      </c>
      <c r="H132" s="54">
        <f>COUNTIFS($U$7:$GC$7,H$10,$U132:$GC132,"&gt;a")+COUNTIFS($U$7:$GC$7,H$10,$U132:$GC132,"&gt;0")</f>
        <v>0</v>
      </c>
      <c r="I132" s="54">
        <f>COUNTIFS($U$7:$GC$7,I$10,$U132:$GC132,"&gt;a")+COUNTIFS($U$7:$GC$7,I$10,$U132:$GC132,"&gt;0")</f>
        <v>0</v>
      </c>
      <c r="J132" s="54">
        <f>COUNTIFS($U$7:$GC$7,J$10,$U132:$GC132,"&gt;a")+COUNTIFS($U$7:$GC$7,J$10,$U132:$GC132,"&gt;0")</f>
        <v>0</v>
      </c>
      <c r="K132" s="54">
        <f>COUNTIFS($U$7:$GC$7,K$10,$U132:$GC132,"&gt;a")+COUNTIFS($U$7:$GC$7,K$10,$U132:$GC132,"&gt;0")</f>
        <v>0</v>
      </c>
      <c r="L132" s="54">
        <f>COUNTIFS($U$7:$GC$7,L$10,$U132:$GC132,"&gt;a")+COUNTIFS($U$7:$GC$7,L$10,$U132:$GC132,"&gt;0")</f>
        <v>0</v>
      </c>
      <c r="M132" s="54">
        <f>COUNTIFS($U$7:$GC$7,M$10,$U132:$GC132,"&gt;a")+COUNTIFS($U$7:$GC$7,M$10,$U132:$GC132,"&gt;0")</f>
        <v>0</v>
      </c>
      <c r="N132" s="54">
        <f>COUNTIFS($U$8:$GC$8,"=K",U132:GC132,"&gt;a")+COUNTIFS($U$8:$GC$8,"=K",U132:GC132,"&gt;0")</f>
        <v>0</v>
      </c>
      <c r="O132" s="54">
        <f>COUNTIFS($U$8:$GC$8,"=C",U132:GC132,"&gt;a")+COUNTIFS($U$8:$GC$8,"=C",U132:GC132,"&gt;0")</f>
        <v>0</v>
      </c>
      <c r="P132" s="120"/>
      <c r="Q132" s="121"/>
      <c r="R132" s="122"/>
      <c r="S132" s="134"/>
      <c r="T132" s="124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5"/>
      <c r="AJ132" s="125"/>
      <c r="AK132" s="127"/>
      <c r="AL132" s="127"/>
      <c r="AM132" s="127"/>
      <c r="AN132" s="127"/>
      <c r="AO132" s="127"/>
      <c r="AP132" s="128"/>
      <c r="AQ132" s="128"/>
      <c r="AR132" s="128"/>
      <c r="AS132" s="129"/>
      <c r="AT132" s="130"/>
      <c r="AU132" s="131"/>
      <c r="AV132" s="131"/>
      <c r="AW132" s="131"/>
      <c r="AX132" s="132"/>
      <c r="AY132" s="130"/>
      <c r="AZ132" s="131"/>
      <c r="BA132" s="131"/>
      <c r="BB132" s="131"/>
      <c r="BC132" s="129"/>
      <c r="BD132" s="130"/>
      <c r="BE132" s="131"/>
      <c r="BF132" s="131"/>
      <c r="BG132" s="131"/>
      <c r="BH132" s="132"/>
      <c r="BI132" s="130"/>
      <c r="BJ132" s="131"/>
      <c r="BK132" s="131"/>
      <c r="BL132" s="131"/>
      <c r="BM132" s="132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27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  <c r="EW132" s="133"/>
      <c r="EX132" s="133"/>
      <c r="EY132" s="133"/>
      <c r="EZ132" s="133"/>
      <c r="FA132" s="133"/>
      <c r="FB132" s="133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3" t="str">
        <f t="shared" si="38"/>
        <v/>
      </c>
      <c r="GE132" s="74" t="str">
        <f t="shared" si="39"/>
        <v>**</v>
      </c>
      <c r="GF132" s="74" t="str">
        <f t="shared" si="40"/>
        <v/>
      </c>
      <c r="GG132" s="74" t="str">
        <f t="shared" si="41"/>
        <v/>
      </c>
      <c r="GH132" s="75" t="str">
        <f t="shared" si="42"/>
        <v/>
      </c>
      <c r="GI132" s="74" t="str">
        <f t="shared" si="43"/>
        <v/>
      </c>
      <c r="GJ132" s="75" t="str">
        <f t="shared" si="44"/>
        <v/>
      </c>
      <c r="GK132" s="75" t="str">
        <f t="shared" si="45"/>
        <v/>
      </c>
      <c r="GL132" s="75" t="str">
        <f t="shared" si="46"/>
        <v/>
      </c>
      <c r="GM132" s="13">
        <f>ROW()</f>
        <v>132</v>
      </c>
      <c r="GN132" s="13" t="str">
        <f>IF(LEN(GL132)&gt;0,MAX(GN$11:GN131)+1,"")</f>
        <v/>
      </c>
      <c r="GO132" s="6" t="str">
        <f>IF(N132&gt;0,IF(O132=0,"K","Both"),IF(O132&gt;0,"C",""))</f>
        <v/>
      </c>
      <c r="GP132" s="75" t="str">
        <f>IF(ISTEXT(P132),A132,"")</f>
        <v/>
      </c>
      <c r="GQ132" s="76">
        <f>IF(ISNUMBER(GP132),IF(GP132&gt;8,MAX(GQ$10:GQ131)+1,0),0)</f>
        <v>0</v>
      </c>
      <c r="GR132" s="77" t="str">
        <f>IF(TRIM(P132)&gt;"a",COUNTIF([1]DrawDay1!AW$4:AW$3049,GE132)+COUNTIF([1]DrawDay1!AW$4:AW$3049,GF132)+COUNTIF([1]DrawDay2!AW$4:AW$2962,GE132)+COUNTIF([1]DrawDay2!AW$4:AW$2962,GF132)+COUNTIF([1]DrawDay3!AW$4:AW$2311,GE132)+COUNTIF([1]DrawDay3!AW$4:AW$2311,GF132)+COUNTIF([1]WarCanoe!AE$5:AE$1500,GD132),"")</f>
        <v/>
      </c>
      <c r="GS132" s="76">
        <f>IF(ISNUMBER(GR132),IF(GR132&gt;8,MAX(GS$10:GS131)+1,0),0)</f>
        <v>0</v>
      </c>
      <c r="GT132" s="78" t="str">
        <f t="shared" si="47"/>
        <v>**</v>
      </c>
      <c r="GU132" s="78"/>
      <c r="GV132" s="78" t="str">
        <f>IF(GK132="","",MATCH(GK132,GK$1:GK131,0))</f>
        <v/>
      </c>
      <c r="GW132" s="78" t="str">
        <f t="shared" si="48"/>
        <v/>
      </c>
      <c r="GX132" s="78" t="str">
        <f>IF(ISNUMBER(GW132),P132,"")</f>
        <v/>
      </c>
      <c r="GY132" s="74" t="str">
        <f>IF(ISNUMBER(GW132),INDEX(P$1:P$167,GW132),"")</f>
        <v/>
      </c>
      <c r="GZ132" s="79" t="str">
        <f>IF(ISNUMBER(GW132),MAX(GZ$11:GZ131)+1,"")</f>
        <v/>
      </c>
      <c r="HA132" s="80">
        <f>IF(ISTEXT(P132),IF(FIND(" ",P132&amp;HA$10)=(LEN(P132)+1),ROW(),0),0)</f>
        <v>0</v>
      </c>
      <c r="HB132" s="81">
        <f>IF(IF(LEN(TRIM(P132))=0,0,LEN(TRIM(P132))-LEN(SUBSTITUTE(P132," ",""))+1)&gt;2,ROW(),0)</f>
        <v>0</v>
      </c>
      <c r="HC132" s="81" t="str">
        <f>IF(LEN(R132)&gt;0,VLOOKUP(R132,HC$172:HD$179,2,FALSE),"")</f>
        <v/>
      </c>
      <c r="HD132" s="81" t="str">
        <f>IF(LEN(P132)&gt;0,IF(ISNA(HC132),ROW(),""),"")</f>
        <v/>
      </c>
      <c r="HE132" s="82" t="str">
        <f>IF(LEN(P132)&gt;0,IF(LEN(S132)&gt;0,VLOOKUP(P132,[1]PadTracInfo!G$2:H$999,2,FALSE),""),"")</f>
        <v/>
      </c>
      <c r="HF132" s="82"/>
      <c r="HG132" s="82" t="str">
        <f>IF(HF132="ok","ok",IF(LEN(S132)&gt;0,IF(S132=HE132,"ok","mismatch"),""))</f>
        <v/>
      </c>
      <c r="HH132" s="82" t="str">
        <f>IF(LEN(P132)&gt;0,IF(LEN(HG132)&gt;0,HG132,IF(LEN(S132)=0,VLOOKUP(P132,[1]PadTracInfo!G$2:H$999,2,FALSE),"")),"")</f>
        <v/>
      </c>
      <c r="HI132" s="83" t="str">
        <f>IF(LEN(P132)&gt;0,IF(ISNA(HH132),"Not Registered",IF(HH132="ok","ok",IF(HH132="mismatch","Registration number does not match",IF(ISNUMBER(HH132),"ok","Logic ERROR")))),"")</f>
        <v/>
      </c>
    </row>
    <row r="133" spans="1:217" x14ac:dyDescent="0.2">
      <c r="A133" s="54" t="str">
        <f>IF(ISTEXT(P133),COUNTIF([1]DrawDay1!AX$4:AX$3049,GE133)+COUNTIF([1]DrawDay1!AX$4:AX$3049,GF133)+COUNTIF([1]DrawDay2!AX$4:AX$2962,GE133)+COUNTIF([1]DrawDay2!AX$4:AX$2962,GF133)+COUNTIF([1]DrawDay3!AX$4:AX$2311,GE133)+COUNTIF([1]DrawDay3!AX$4:AX$2311,GF133)+COUNTIF([1]WarCanoe!AF$4:AF3480,GE133),"")</f>
        <v/>
      </c>
      <c r="B133" s="54" t="str">
        <f>IF(ISTEXT(P133),COUNTIF([1]DrawDay1!AV$4:AV$3049,GE133)+COUNTIF([1]DrawDay2!AV$4:AV$2962,GE133)+COUNTIF([1]DrawDay3!AV$4:AV$2311,GE133)+COUNTIF([1]WarCanoe!AG$4:AG3480,GE133),"")</f>
        <v/>
      </c>
      <c r="C133" s="55">
        <f t="shared" si="37"/>
        <v>0</v>
      </c>
      <c r="D133" s="54">
        <f>COUNTIFS($U$7:$GC$7,D$10,$U133:$GC133,"&gt;a")+COUNTIFS($U$7:$GC$7,D$10,$U133:$GC133,"&gt;0")</f>
        <v>0</v>
      </c>
      <c r="E133" s="54">
        <f>COUNTIFS($U$7:$GC$7,E$10,$U133:$GC133,"&gt;a")+COUNTIFS($U$7:$GC$7,E$10,$U133:$GC133,"&gt;0")</f>
        <v>0</v>
      </c>
      <c r="F133" s="54">
        <f>COUNTIFS($U$7:$GC$7,F$10,$U133:$GC133,"&gt;a")+COUNTIFS($U$7:$GC$7,F$10,$U133:$GC133,"&gt;0")</f>
        <v>0</v>
      </c>
      <c r="G133" s="54">
        <f>COUNTIFS($U$7:$GC$7,G$10,$U133:$GC133,"&gt;a")+COUNTIFS($U$7:$GC$7,G$10,$U133:$GC133,"&gt;0")</f>
        <v>0</v>
      </c>
      <c r="H133" s="54">
        <f>COUNTIFS($U$7:$GC$7,H$10,$U133:$GC133,"&gt;a")+COUNTIFS($U$7:$GC$7,H$10,$U133:$GC133,"&gt;0")</f>
        <v>0</v>
      </c>
      <c r="I133" s="54">
        <f>COUNTIFS($U$7:$GC$7,I$10,$U133:$GC133,"&gt;a")+COUNTIFS($U$7:$GC$7,I$10,$U133:$GC133,"&gt;0")</f>
        <v>0</v>
      </c>
      <c r="J133" s="54">
        <f>COUNTIFS($U$7:$GC$7,J$10,$U133:$GC133,"&gt;a")+COUNTIFS($U$7:$GC$7,J$10,$U133:$GC133,"&gt;0")</f>
        <v>0</v>
      </c>
      <c r="K133" s="54">
        <f>COUNTIFS($U$7:$GC$7,K$10,$U133:$GC133,"&gt;a")+COUNTIFS($U$7:$GC$7,K$10,$U133:$GC133,"&gt;0")</f>
        <v>0</v>
      </c>
      <c r="L133" s="54">
        <f>COUNTIFS($U$7:$GC$7,L$10,$U133:$GC133,"&gt;a")+COUNTIFS($U$7:$GC$7,L$10,$U133:$GC133,"&gt;0")</f>
        <v>0</v>
      </c>
      <c r="M133" s="54">
        <f>COUNTIFS($U$7:$GC$7,M$10,$U133:$GC133,"&gt;a")+COUNTIFS($U$7:$GC$7,M$10,$U133:$GC133,"&gt;0")</f>
        <v>0</v>
      </c>
      <c r="N133" s="54">
        <f>COUNTIFS($U$8:$GC$8,"=K",U133:GC133,"&gt;a")+COUNTIFS($U$8:$GC$8,"=K",U133:GC133,"&gt;0")</f>
        <v>0</v>
      </c>
      <c r="O133" s="54">
        <f>COUNTIFS($U$8:$GC$8,"=C",U133:GC133,"&gt;a")+COUNTIFS($U$8:$GC$8,"=C",U133:GC133,"&gt;0")</f>
        <v>0</v>
      </c>
      <c r="P133" s="142"/>
      <c r="Q133" s="99"/>
      <c r="R133" s="99"/>
      <c r="S133" s="143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3" t="str">
        <f t="shared" si="38"/>
        <v/>
      </c>
      <c r="GE133" s="74" t="str">
        <f t="shared" si="39"/>
        <v>**</v>
      </c>
      <c r="GF133" s="74" t="str">
        <f t="shared" si="40"/>
        <v/>
      </c>
      <c r="GG133" s="74" t="str">
        <f t="shared" si="41"/>
        <v/>
      </c>
      <c r="GH133" s="75" t="str">
        <f t="shared" si="42"/>
        <v/>
      </c>
      <c r="GI133" s="74" t="str">
        <f t="shared" si="43"/>
        <v/>
      </c>
      <c r="GJ133" s="75" t="str">
        <f t="shared" si="44"/>
        <v/>
      </c>
      <c r="GK133" s="75" t="str">
        <f t="shared" si="45"/>
        <v/>
      </c>
      <c r="GL133" s="75" t="str">
        <f t="shared" si="46"/>
        <v/>
      </c>
      <c r="GM133" s="13">
        <f>ROW()</f>
        <v>133</v>
      </c>
      <c r="GN133" s="13" t="str">
        <f>IF(LEN(GL133)&gt;0,MAX(GN$11:GN132)+1,"")</f>
        <v/>
      </c>
      <c r="GO133" s="6" t="str">
        <f>IF(N133&gt;0,IF(O133=0,"K","Both"),IF(O133&gt;0,"C",""))</f>
        <v/>
      </c>
      <c r="GP133" s="75" t="str">
        <f>IF(ISTEXT(P133),A133,"")</f>
        <v/>
      </c>
      <c r="GQ133" s="76">
        <f>IF(ISNUMBER(GP133),IF(GP133&gt;8,MAX(GQ$10:GQ132)+1,0),0)</f>
        <v>0</v>
      </c>
      <c r="GR133" s="77" t="str">
        <f>IF(TRIM(P133)&gt;"a",COUNTIF([1]DrawDay1!AW$4:AW$3049,GE133)+COUNTIF([1]DrawDay1!AW$4:AW$3049,GF133)+COUNTIF([1]DrawDay2!AW$4:AW$2962,GE133)+COUNTIF([1]DrawDay2!AW$4:AW$2962,GF133)+COUNTIF([1]DrawDay3!AW$4:AW$2311,GE133)+COUNTIF([1]DrawDay3!AW$4:AW$2311,GF133)+COUNTIF([1]WarCanoe!AE$5:AE$1500,GD133),"")</f>
        <v/>
      </c>
      <c r="GS133" s="76">
        <f>IF(ISNUMBER(GR133),IF(GR133&gt;8,MAX(GS$10:GS132)+1,0),0)</f>
        <v>0</v>
      </c>
      <c r="GT133" s="78" t="str">
        <f t="shared" si="47"/>
        <v>**</v>
      </c>
      <c r="GU133" s="78"/>
      <c r="GV133" s="78" t="str">
        <f>IF(GK133="","",MATCH(GK133,GK$1:GK132,0))</f>
        <v/>
      </c>
      <c r="GW133" s="78" t="str">
        <f t="shared" si="48"/>
        <v/>
      </c>
      <c r="GX133" s="78" t="str">
        <f>IF(ISNUMBER(GW133),P133,"")</f>
        <v/>
      </c>
      <c r="GY133" s="74" t="str">
        <f>IF(ISNUMBER(GW133),INDEX(P$1:P$167,GW133),"")</f>
        <v/>
      </c>
      <c r="GZ133" s="79" t="str">
        <f>IF(ISNUMBER(GW133),MAX(GZ$11:GZ132)+1,"")</f>
        <v/>
      </c>
      <c r="HA133" s="80">
        <f>IF(ISTEXT(P133),IF(FIND(" ",P133&amp;HA$10)=(LEN(P133)+1),ROW(),0),0)</f>
        <v>0</v>
      </c>
      <c r="HB133" s="81">
        <f>IF(IF(LEN(TRIM(P133))=0,0,LEN(TRIM(P133))-LEN(SUBSTITUTE(P133," ",""))+1)&gt;2,ROW(),0)</f>
        <v>0</v>
      </c>
      <c r="HC133" s="81" t="str">
        <f>IF(LEN(R133)&gt;0,VLOOKUP(R133,HC$172:HD$179,2,FALSE),"")</f>
        <v/>
      </c>
      <c r="HD133" s="81" t="str">
        <f>IF(LEN(P133)&gt;0,IF(ISNA(HC133),ROW(),""),"")</f>
        <v/>
      </c>
      <c r="HE133" s="82" t="str">
        <f>IF(LEN(P133)&gt;0,IF(LEN(S133)&gt;0,VLOOKUP(P133,[1]PadTracInfo!G$2:H$999,2,FALSE),""),"")</f>
        <v/>
      </c>
      <c r="HF133" s="82"/>
      <c r="HG133" s="82" t="str">
        <f>IF(HF133="ok","ok",IF(LEN(S133)&gt;0,IF(S133=HE133,"ok","mismatch"),""))</f>
        <v/>
      </c>
      <c r="HH133" s="82" t="str">
        <f>IF(LEN(P133)&gt;0,IF(LEN(HG133)&gt;0,HG133,IF(LEN(S133)=0,VLOOKUP(P133,[1]PadTracInfo!G$2:H$999,2,FALSE),"")),"")</f>
        <v/>
      </c>
      <c r="HI133" s="83" t="str">
        <f>IF(LEN(P133)&gt;0,IF(ISNA(HH133),"Not Registered",IF(HH133="ok","ok",IF(HH133="mismatch","Registration number does not match",IF(ISNUMBER(HH133),"ok","Logic ERROR")))),"")</f>
        <v/>
      </c>
    </row>
    <row r="134" spans="1:217" x14ac:dyDescent="0.2">
      <c r="A134" s="54" t="str">
        <f>IF(ISTEXT(P134),COUNTIF([1]DrawDay1!AX$4:AX$3049,GE134)+COUNTIF([1]DrawDay1!AX$4:AX$3049,GF134)+COUNTIF([1]DrawDay2!AX$4:AX$2962,GE134)+COUNTIF([1]DrawDay2!AX$4:AX$2962,GF134)+COUNTIF([1]DrawDay3!AX$4:AX$2311,GE134)+COUNTIF([1]DrawDay3!AX$4:AX$2311,GF134)+COUNTIF([1]WarCanoe!AF$4:AF3481,GE134),"")</f>
        <v/>
      </c>
      <c r="B134" s="54" t="str">
        <f>IF(ISTEXT(P134),COUNTIF([1]DrawDay1!AV$4:AV$3049,GE134)+COUNTIF([1]DrawDay2!AV$4:AV$2962,GE134)+COUNTIF([1]DrawDay3!AV$4:AV$2311,GE134)+COUNTIF([1]WarCanoe!AG$4:AG3481,GE134),"")</f>
        <v/>
      </c>
      <c r="C134" s="55">
        <f t="shared" si="37"/>
        <v>0</v>
      </c>
      <c r="D134" s="54">
        <f>COUNTIFS($U$7:$GC$7,D$10,$U134:$GC134,"&gt;a")+COUNTIFS($U$7:$GC$7,D$10,$U134:$GC134,"&gt;0")</f>
        <v>0</v>
      </c>
      <c r="E134" s="54">
        <f>COUNTIFS($U$7:$GC$7,E$10,$U134:$GC134,"&gt;a")+COUNTIFS($U$7:$GC$7,E$10,$U134:$GC134,"&gt;0")</f>
        <v>0</v>
      </c>
      <c r="F134" s="54">
        <f>COUNTIFS($U$7:$GC$7,F$10,$U134:$GC134,"&gt;a")+COUNTIFS($U$7:$GC$7,F$10,$U134:$GC134,"&gt;0")</f>
        <v>0</v>
      </c>
      <c r="G134" s="54">
        <f>COUNTIFS($U$7:$GC$7,G$10,$U134:$GC134,"&gt;a")+COUNTIFS($U$7:$GC$7,G$10,$U134:$GC134,"&gt;0")</f>
        <v>0</v>
      </c>
      <c r="H134" s="54">
        <f>COUNTIFS($U$7:$GC$7,H$10,$U134:$GC134,"&gt;a")+COUNTIFS($U$7:$GC$7,H$10,$U134:$GC134,"&gt;0")</f>
        <v>0</v>
      </c>
      <c r="I134" s="54">
        <f>COUNTIFS($U$7:$GC$7,I$10,$U134:$GC134,"&gt;a")+COUNTIFS($U$7:$GC$7,I$10,$U134:$GC134,"&gt;0")</f>
        <v>0</v>
      </c>
      <c r="J134" s="54">
        <f>COUNTIFS($U$7:$GC$7,J$10,$U134:$GC134,"&gt;a")+COUNTIFS($U$7:$GC$7,J$10,$U134:$GC134,"&gt;0")</f>
        <v>0</v>
      </c>
      <c r="K134" s="54">
        <f>COUNTIFS($U$7:$GC$7,K$10,$U134:$GC134,"&gt;a")+COUNTIFS($U$7:$GC$7,K$10,$U134:$GC134,"&gt;0")</f>
        <v>0</v>
      </c>
      <c r="L134" s="54">
        <f>COUNTIFS($U$7:$GC$7,L$10,$U134:$GC134,"&gt;a")+COUNTIFS($U$7:$GC$7,L$10,$U134:$GC134,"&gt;0")</f>
        <v>0</v>
      </c>
      <c r="M134" s="54">
        <f>COUNTIFS($U$7:$GC$7,M$10,$U134:$GC134,"&gt;a")+COUNTIFS($U$7:$GC$7,M$10,$U134:$GC134,"&gt;0")</f>
        <v>0</v>
      </c>
      <c r="N134" s="54">
        <f>COUNTIFS($U$8:$GC$8,"=K",U134:GC134,"&gt;a")+COUNTIFS($U$8:$GC$8,"=K",U134:GC134,"&gt;0")</f>
        <v>0</v>
      </c>
      <c r="O134" s="54">
        <f>COUNTIFS($U$8:$GC$8,"=C",U134:GC134,"&gt;a")+COUNTIFS($U$8:$GC$8,"=C",U134:GC134,"&gt;0")</f>
        <v>0</v>
      </c>
      <c r="P134" s="142"/>
      <c r="Q134" s="99"/>
      <c r="R134" s="99"/>
      <c r="S134" s="143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3" t="str">
        <f t="shared" si="38"/>
        <v/>
      </c>
      <c r="GE134" s="74" t="str">
        <f t="shared" si="39"/>
        <v>**</v>
      </c>
      <c r="GF134" s="74" t="str">
        <f t="shared" si="40"/>
        <v/>
      </c>
      <c r="GG134" s="74" t="str">
        <f t="shared" si="41"/>
        <v/>
      </c>
      <c r="GH134" s="75" t="str">
        <f t="shared" si="42"/>
        <v/>
      </c>
      <c r="GI134" s="74" t="str">
        <f t="shared" si="43"/>
        <v/>
      </c>
      <c r="GJ134" s="75" t="str">
        <f t="shared" si="44"/>
        <v/>
      </c>
      <c r="GK134" s="75" t="str">
        <f t="shared" si="45"/>
        <v/>
      </c>
      <c r="GL134" s="75" t="str">
        <f t="shared" si="46"/>
        <v/>
      </c>
      <c r="GM134" s="13">
        <f>ROW()</f>
        <v>134</v>
      </c>
      <c r="GN134" s="13" t="str">
        <f>IF(LEN(GL134)&gt;0,MAX(GN$11:GN133)+1,"")</f>
        <v/>
      </c>
      <c r="GO134" s="6" t="str">
        <f>IF(N134&gt;0,IF(O134=0,"K","Both"),IF(O134&gt;0,"C",""))</f>
        <v/>
      </c>
      <c r="GP134" s="75" t="str">
        <f>IF(ISTEXT(P134),A134,"")</f>
        <v/>
      </c>
      <c r="GQ134" s="76">
        <f>IF(ISNUMBER(GP134),IF(GP134&gt;8,MAX(GQ$10:GQ133)+1,0),0)</f>
        <v>0</v>
      </c>
      <c r="GR134" s="77" t="str">
        <f>IF(TRIM(P134)&gt;"a",COUNTIF([1]DrawDay1!AW$4:AW$3049,GE134)+COUNTIF([1]DrawDay1!AW$4:AW$3049,GF134)+COUNTIF([1]DrawDay2!AW$4:AW$2962,GE134)+COUNTIF([1]DrawDay2!AW$4:AW$2962,GF134)+COUNTIF([1]DrawDay3!AW$4:AW$2311,GE134)+COUNTIF([1]DrawDay3!AW$4:AW$2311,GF134)+COUNTIF([1]WarCanoe!AE$5:AE$1500,GD134),"")</f>
        <v/>
      </c>
      <c r="GS134" s="76">
        <f>IF(ISNUMBER(GR134),IF(GR134&gt;8,MAX(GS$10:GS133)+1,0),0)</f>
        <v>0</v>
      </c>
      <c r="GT134" s="78" t="str">
        <f t="shared" si="47"/>
        <v>**</v>
      </c>
      <c r="GU134" s="78"/>
      <c r="GV134" s="78" t="str">
        <f>IF(GK134="","",MATCH(GK134,GK$1:GK133,0))</f>
        <v/>
      </c>
      <c r="GW134" s="78" t="str">
        <f t="shared" si="48"/>
        <v/>
      </c>
      <c r="GX134" s="78" t="str">
        <f>IF(ISNUMBER(GW134),P134,"")</f>
        <v/>
      </c>
      <c r="GY134" s="74" t="str">
        <f>IF(ISNUMBER(GW134),INDEX(P$1:P$167,GW134),"")</f>
        <v/>
      </c>
      <c r="GZ134" s="79" t="str">
        <f>IF(ISNUMBER(GW134),MAX(GZ$11:GZ133)+1,"")</f>
        <v/>
      </c>
      <c r="HA134" s="80">
        <f>IF(ISTEXT(P134),IF(FIND(" ",P134&amp;HA$10)=(LEN(P134)+1),ROW(),0),0)</f>
        <v>0</v>
      </c>
      <c r="HB134" s="81">
        <f>IF(IF(LEN(TRIM(P134))=0,0,LEN(TRIM(P134))-LEN(SUBSTITUTE(P134," ",""))+1)&gt;2,ROW(),0)</f>
        <v>0</v>
      </c>
      <c r="HC134" s="81" t="str">
        <f>IF(LEN(R134)&gt;0,VLOOKUP(R134,HC$172:HD$179,2,FALSE),"")</f>
        <v/>
      </c>
      <c r="HD134" s="81" t="str">
        <f>IF(LEN(P134)&gt;0,IF(ISNA(HC134),ROW(),""),"")</f>
        <v/>
      </c>
      <c r="HE134" s="82" t="str">
        <f>IF(LEN(P134)&gt;0,IF(LEN(S134)&gt;0,VLOOKUP(P134,[1]PadTracInfo!G$2:H$999,2,FALSE),""),"")</f>
        <v/>
      </c>
      <c r="HF134" s="82"/>
      <c r="HG134" s="82" t="str">
        <f>IF(HF134="ok","ok",IF(LEN(S134)&gt;0,IF(S134=HE134,"ok","mismatch"),""))</f>
        <v/>
      </c>
      <c r="HH134" s="82" t="str">
        <f>IF(LEN(P134)&gt;0,IF(LEN(HG134)&gt;0,HG134,IF(LEN(S134)=0,VLOOKUP(P134,[1]PadTracInfo!G$2:H$999,2,FALSE),"")),"")</f>
        <v/>
      </c>
      <c r="HI134" s="83" t="str">
        <f>IF(LEN(P134)&gt;0,IF(ISNA(HH134),"Not Registered",IF(HH134="ok","ok",IF(HH134="mismatch","Registration number does not match",IF(ISNUMBER(HH134),"ok","Logic ERROR")))),"")</f>
        <v/>
      </c>
    </row>
    <row r="135" spans="1:217" x14ac:dyDescent="0.2">
      <c r="A135" s="54" t="str">
        <f>IF(ISTEXT(P135),COUNTIF([1]DrawDay1!AX$4:AX$3049,GE135)+COUNTIF([1]DrawDay1!AX$4:AX$3049,GF135)+COUNTIF([1]DrawDay2!AX$4:AX$2962,GE135)+COUNTIF([1]DrawDay2!AX$4:AX$2962,GF135)+COUNTIF([1]DrawDay3!AX$4:AX$2311,GE135)+COUNTIF([1]DrawDay3!AX$4:AX$2311,GF135)+COUNTIF([1]WarCanoe!AF$4:AF3482,GE135),"")</f>
        <v/>
      </c>
      <c r="B135" s="54" t="str">
        <f>IF(ISTEXT(P135),COUNTIF([1]DrawDay1!AV$4:AV$3049,GE135)+COUNTIF([1]DrawDay2!AV$4:AV$2962,GE135)+COUNTIF([1]DrawDay3!AV$4:AV$2311,GE135)+COUNTIF([1]WarCanoe!AG$4:AG3482,GE135),"")</f>
        <v/>
      </c>
      <c r="C135" s="55">
        <f t="shared" si="37"/>
        <v>0</v>
      </c>
      <c r="D135" s="54">
        <f>COUNTIFS($U$7:$GC$7,D$10,$U135:$GC135,"&gt;a")+COUNTIFS($U$7:$GC$7,D$10,$U135:$GC135,"&gt;0")</f>
        <v>0</v>
      </c>
      <c r="E135" s="54">
        <f>COUNTIFS($U$7:$GC$7,E$10,$U135:$GC135,"&gt;a")+COUNTIFS($U$7:$GC$7,E$10,$U135:$GC135,"&gt;0")</f>
        <v>0</v>
      </c>
      <c r="F135" s="54">
        <f>COUNTIFS($U$7:$GC$7,F$10,$U135:$GC135,"&gt;a")+COUNTIFS($U$7:$GC$7,F$10,$U135:$GC135,"&gt;0")</f>
        <v>0</v>
      </c>
      <c r="G135" s="54">
        <f>COUNTIFS($U$7:$GC$7,G$10,$U135:$GC135,"&gt;a")+COUNTIFS($U$7:$GC$7,G$10,$U135:$GC135,"&gt;0")</f>
        <v>0</v>
      </c>
      <c r="H135" s="54">
        <f>COUNTIFS($U$7:$GC$7,H$10,$U135:$GC135,"&gt;a")+COUNTIFS($U$7:$GC$7,H$10,$U135:$GC135,"&gt;0")</f>
        <v>0</v>
      </c>
      <c r="I135" s="54">
        <f>COUNTIFS($U$7:$GC$7,I$10,$U135:$GC135,"&gt;a")+COUNTIFS($U$7:$GC$7,I$10,$U135:$GC135,"&gt;0")</f>
        <v>0</v>
      </c>
      <c r="J135" s="54">
        <f>COUNTIFS($U$7:$GC$7,J$10,$U135:$GC135,"&gt;a")+COUNTIFS($U$7:$GC$7,J$10,$U135:$GC135,"&gt;0")</f>
        <v>0</v>
      </c>
      <c r="K135" s="54">
        <f>COUNTIFS($U$7:$GC$7,K$10,$U135:$GC135,"&gt;a")+COUNTIFS($U$7:$GC$7,K$10,$U135:$GC135,"&gt;0")</f>
        <v>0</v>
      </c>
      <c r="L135" s="54">
        <f>COUNTIFS($U$7:$GC$7,L$10,$U135:$GC135,"&gt;a")+COUNTIFS($U$7:$GC$7,L$10,$U135:$GC135,"&gt;0")</f>
        <v>0</v>
      </c>
      <c r="M135" s="54">
        <f>COUNTIFS($U$7:$GC$7,M$10,$U135:$GC135,"&gt;a")+COUNTIFS($U$7:$GC$7,M$10,$U135:$GC135,"&gt;0")</f>
        <v>0</v>
      </c>
      <c r="N135" s="54">
        <f>COUNTIFS($U$8:$GC$8,"=K",U135:GC135,"&gt;a")+COUNTIFS($U$8:$GC$8,"=K",U135:GC135,"&gt;0")</f>
        <v>0</v>
      </c>
      <c r="O135" s="54">
        <f>COUNTIFS($U$8:$GC$8,"=C",U135:GC135,"&gt;a")+COUNTIFS($U$8:$GC$8,"=C",U135:GC135,"&gt;0")</f>
        <v>0</v>
      </c>
      <c r="P135" s="142"/>
      <c r="Q135" s="99"/>
      <c r="R135" s="99"/>
      <c r="S135" s="143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3" t="str">
        <f t="shared" si="38"/>
        <v/>
      </c>
      <c r="GE135" s="74" t="str">
        <f t="shared" si="39"/>
        <v>**</v>
      </c>
      <c r="GF135" s="74" t="str">
        <f t="shared" si="40"/>
        <v/>
      </c>
      <c r="GG135" s="74" t="str">
        <f t="shared" si="41"/>
        <v/>
      </c>
      <c r="GH135" s="75" t="str">
        <f t="shared" si="42"/>
        <v/>
      </c>
      <c r="GI135" s="74" t="str">
        <f t="shared" si="43"/>
        <v/>
      </c>
      <c r="GJ135" s="75" t="str">
        <f t="shared" si="44"/>
        <v/>
      </c>
      <c r="GK135" s="75" t="str">
        <f t="shared" si="45"/>
        <v/>
      </c>
      <c r="GL135" s="75" t="str">
        <f t="shared" si="46"/>
        <v/>
      </c>
      <c r="GM135" s="13">
        <f>ROW()</f>
        <v>135</v>
      </c>
      <c r="GN135" s="13" t="str">
        <f>IF(LEN(GL135)&gt;0,MAX(GN$11:GN134)+1,"")</f>
        <v/>
      </c>
      <c r="GO135" s="6" t="str">
        <f>IF(N135&gt;0,IF(O135=0,"K","Both"),IF(O135&gt;0,"C",""))</f>
        <v/>
      </c>
      <c r="GP135" s="75" t="str">
        <f>IF(ISTEXT(P135),A135,"")</f>
        <v/>
      </c>
      <c r="GQ135" s="76">
        <f>IF(ISNUMBER(GP135),IF(GP135&gt;8,MAX(GQ$10:GQ134)+1,0),0)</f>
        <v>0</v>
      </c>
      <c r="GR135" s="77" t="str">
        <f>IF(TRIM(P135)&gt;"a",COUNTIF([1]DrawDay1!AW$4:AW$3049,GE135)+COUNTIF([1]DrawDay1!AW$4:AW$3049,GF135)+COUNTIF([1]DrawDay2!AW$4:AW$2962,GE135)+COUNTIF([1]DrawDay2!AW$4:AW$2962,GF135)+COUNTIF([1]DrawDay3!AW$4:AW$2311,GE135)+COUNTIF([1]DrawDay3!AW$4:AW$2311,GF135)+COUNTIF([1]WarCanoe!AE$5:AE$1500,GD135),"")</f>
        <v/>
      </c>
      <c r="GS135" s="76">
        <f>IF(ISNUMBER(GR135),IF(GR135&gt;8,MAX(GS$10:GS134)+1,0),0)</f>
        <v>0</v>
      </c>
      <c r="GT135" s="78" t="str">
        <f t="shared" si="47"/>
        <v>**</v>
      </c>
      <c r="GU135" s="78"/>
      <c r="GV135" s="78" t="str">
        <f>IF(GK135="","",MATCH(GK135,GK$1:GK134,0))</f>
        <v/>
      </c>
      <c r="GW135" s="78" t="str">
        <f t="shared" si="48"/>
        <v/>
      </c>
      <c r="GX135" s="78" t="str">
        <f>IF(ISNUMBER(GW135),P135,"")</f>
        <v/>
      </c>
      <c r="GY135" s="74" t="str">
        <f>IF(ISNUMBER(GW135),INDEX(P$1:P$167,GW135),"")</f>
        <v/>
      </c>
      <c r="GZ135" s="79" t="str">
        <f>IF(ISNUMBER(GW135),MAX(GZ$11:GZ134)+1,"")</f>
        <v/>
      </c>
      <c r="HA135" s="80">
        <f>IF(ISTEXT(P135),IF(FIND(" ",P135&amp;HA$10)=(LEN(P135)+1),ROW(),0),0)</f>
        <v>0</v>
      </c>
      <c r="HB135" s="81">
        <f>IF(IF(LEN(TRIM(P135))=0,0,LEN(TRIM(P135))-LEN(SUBSTITUTE(P135," ",""))+1)&gt;2,ROW(),0)</f>
        <v>0</v>
      </c>
      <c r="HC135" s="81" t="str">
        <f>IF(LEN(R135)&gt;0,VLOOKUP(R135,HC$172:HD$179,2,FALSE),"")</f>
        <v/>
      </c>
      <c r="HD135" s="81" t="str">
        <f>IF(LEN(P135)&gt;0,IF(ISNA(HC135),ROW(),""),"")</f>
        <v/>
      </c>
      <c r="HE135" s="82" t="str">
        <f>IF(LEN(P135)&gt;0,IF(LEN(S135)&gt;0,VLOOKUP(P135,[1]PadTracInfo!G$2:H$999,2,FALSE),""),"")</f>
        <v/>
      </c>
      <c r="HF135" s="82"/>
      <c r="HG135" s="82" t="str">
        <f>IF(HF135="ok","ok",IF(LEN(S135)&gt;0,IF(S135=HE135,"ok","mismatch"),""))</f>
        <v/>
      </c>
      <c r="HH135" s="82" t="str">
        <f>IF(LEN(P135)&gt;0,IF(LEN(HG135)&gt;0,HG135,IF(LEN(S135)=0,VLOOKUP(P135,[1]PadTracInfo!G$2:H$999,2,FALSE),"")),"")</f>
        <v/>
      </c>
      <c r="HI135" s="83" t="str">
        <f>IF(LEN(P135)&gt;0,IF(ISNA(HH135),"Not Registered",IF(HH135="ok","ok",IF(HH135="mismatch","Registration number does not match",IF(ISNUMBER(HH135),"ok","Logic ERROR")))),"")</f>
        <v/>
      </c>
    </row>
    <row r="136" spans="1:217" x14ac:dyDescent="0.2">
      <c r="A136" s="54" t="str">
        <f>IF(ISTEXT(P136),COUNTIF([1]DrawDay1!AX$4:AX$3049,GE136)+COUNTIF([1]DrawDay1!AX$4:AX$3049,GF136)+COUNTIF([1]DrawDay2!AX$4:AX$2962,GE136)+COUNTIF([1]DrawDay2!AX$4:AX$2962,GF136)+COUNTIF([1]DrawDay3!AX$4:AX$2311,GE136)+COUNTIF([1]DrawDay3!AX$4:AX$2311,GF136)+COUNTIF([1]WarCanoe!AF$4:AF3483,GE136),"")</f>
        <v/>
      </c>
      <c r="B136" s="54" t="str">
        <f>IF(ISTEXT(P136),COUNTIF([1]DrawDay1!AV$4:AV$3049,GE136)+COUNTIF([1]DrawDay2!AV$4:AV$2962,GE136)+COUNTIF([1]DrawDay3!AV$4:AV$2311,GE136)+COUNTIF([1]WarCanoe!AG$4:AG3483,GE136),"")</f>
        <v/>
      </c>
      <c r="C136" s="55">
        <f t="shared" si="37"/>
        <v>0</v>
      </c>
      <c r="D136" s="54">
        <f>COUNTIFS($U$7:$GC$7,D$10,$U136:$GC136,"&gt;a")+COUNTIFS($U$7:$GC$7,D$10,$U136:$GC136,"&gt;0")</f>
        <v>0</v>
      </c>
      <c r="E136" s="54">
        <f>COUNTIFS($U$7:$GC$7,E$10,$U136:$GC136,"&gt;a")+COUNTIFS($U$7:$GC$7,E$10,$U136:$GC136,"&gt;0")</f>
        <v>0</v>
      </c>
      <c r="F136" s="54">
        <f>COUNTIFS($U$7:$GC$7,F$10,$U136:$GC136,"&gt;a")+COUNTIFS($U$7:$GC$7,F$10,$U136:$GC136,"&gt;0")</f>
        <v>0</v>
      </c>
      <c r="G136" s="54">
        <f>COUNTIFS($U$7:$GC$7,G$10,$U136:$GC136,"&gt;a")+COUNTIFS($U$7:$GC$7,G$10,$U136:$GC136,"&gt;0")</f>
        <v>0</v>
      </c>
      <c r="H136" s="54">
        <f>COUNTIFS($U$7:$GC$7,H$10,$U136:$GC136,"&gt;a")+COUNTIFS($U$7:$GC$7,H$10,$U136:$GC136,"&gt;0")</f>
        <v>0</v>
      </c>
      <c r="I136" s="54">
        <f>COUNTIFS($U$7:$GC$7,I$10,$U136:$GC136,"&gt;a")+COUNTIFS($U$7:$GC$7,I$10,$U136:$GC136,"&gt;0")</f>
        <v>0</v>
      </c>
      <c r="J136" s="54">
        <f>COUNTIFS($U$7:$GC$7,J$10,$U136:$GC136,"&gt;a")+COUNTIFS($U$7:$GC$7,J$10,$U136:$GC136,"&gt;0")</f>
        <v>0</v>
      </c>
      <c r="K136" s="54">
        <f>COUNTIFS($U$7:$GC$7,K$10,$U136:$GC136,"&gt;a")+COUNTIFS($U$7:$GC$7,K$10,$U136:$GC136,"&gt;0")</f>
        <v>0</v>
      </c>
      <c r="L136" s="54">
        <f>COUNTIFS($U$7:$GC$7,L$10,$U136:$GC136,"&gt;a")+COUNTIFS($U$7:$GC$7,L$10,$U136:$GC136,"&gt;0")</f>
        <v>0</v>
      </c>
      <c r="M136" s="54">
        <f>COUNTIFS($U$7:$GC$7,M$10,$U136:$GC136,"&gt;a")+COUNTIFS($U$7:$GC$7,M$10,$U136:$GC136,"&gt;0")</f>
        <v>0</v>
      </c>
      <c r="N136" s="54">
        <f>COUNTIFS($U$8:$GC$8,"=K",U136:GC136,"&gt;a")+COUNTIFS($U$8:$GC$8,"=K",U136:GC136,"&gt;0")</f>
        <v>0</v>
      </c>
      <c r="O136" s="54">
        <f>COUNTIFS($U$8:$GC$8,"=C",U136:GC136,"&gt;a")+COUNTIFS($U$8:$GC$8,"=C",U136:GC136,"&gt;0")</f>
        <v>0</v>
      </c>
      <c r="P136" s="142"/>
      <c r="Q136" s="99"/>
      <c r="R136" s="99"/>
      <c r="S136" s="143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3" t="str">
        <f t="shared" si="38"/>
        <v/>
      </c>
      <c r="GE136" s="74" t="str">
        <f t="shared" si="39"/>
        <v>**</v>
      </c>
      <c r="GF136" s="74" t="str">
        <f t="shared" si="40"/>
        <v/>
      </c>
      <c r="GG136" s="74" t="str">
        <f t="shared" si="41"/>
        <v/>
      </c>
      <c r="GH136" s="75" t="str">
        <f t="shared" si="42"/>
        <v/>
      </c>
      <c r="GI136" s="74" t="str">
        <f t="shared" si="43"/>
        <v/>
      </c>
      <c r="GJ136" s="75" t="str">
        <f t="shared" si="44"/>
        <v/>
      </c>
      <c r="GK136" s="75" t="str">
        <f t="shared" si="45"/>
        <v/>
      </c>
      <c r="GL136" s="75" t="str">
        <f t="shared" si="46"/>
        <v/>
      </c>
      <c r="GM136" s="13">
        <f>ROW()</f>
        <v>136</v>
      </c>
      <c r="GN136" s="13" t="str">
        <f>IF(LEN(GL136)&gt;0,MAX(GN$11:GN135)+1,"")</f>
        <v/>
      </c>
      <c r="GO136" s="6" t="str">
        <f>IF(N136&gt;0,IF(O136=0,"K","Both"),IF(O136&gt;0,"C",""))</f>
        <v/>
      </c>
      <c r="GP136" s="75" t="str">
        <f>IF(ISTEXT(P136),A136,"")</f>
        <v/>
      </c>
      <c r="GQ136" s="76">
        <f>IF(ISNUMBER(GP136),IF(GP136&gt;8,MAX(GQ$10:GQ135)+1,0),0)</f>
        <v>0</v>
      </c>
      <c r="GR136" s="77" t="str">
        <f>IF(TRIM(P136)&gt;"a",COUNTIF([1]DrawDay1!AW$4:AW$3049,GE136)+COUNTIF([1]DrawDay1!AW$4:AW$3049,GF136)+COUNTIF([1]DrawDay2!AW$4:AW$2962,GE136)+COUNTIF([1]DrawDay2!AW$4:AW$2962,GF136)+COUNTIF([1]DrawDay3!AW$4:AW$2311,GE136)+COUNTIF([1]DrawDay3!AW$4:AW$2311,GF136)+COUNTIF([1]WarCanoe!AE$5:AE$1500,GD136),"")</f>
        <v/>
      </c>
      <c r="GS136" s="76">
        <f>IF(ISNUMBER(GR136),IF(GR136&gt;8,MAX(GS$10:GS135)+1,0),0)</f>
        <v>0</v>
      </c>
      <c r="GT136" s="78" t="str">
        <f t="shared" si="47"/>
        <v>**</v>
      </c>
      <c r="GU136" s="78"/>
      <c r="GV136" s="78" t="str">
        <f>IF(GK136="","",MATCH(GK136,GK$1:GK135,0))</f>
        <v/>
      </c>
      <c r="GW136" s="78" t="str">
        <f t="shared" si="48"/>
        <v/>
      </c>
      <c r="GX136" s="78" t="str">
        <f>IF(ISNUMBER(GW136),P136,"")</f>
        <v/>
      </c>
      <c r="GY136" s="74" t="str">
        <f>IF(ISNUMBER(GW136),INDEX(P$1:P$167,GW136),"")</f>
        <v/>
      </c>
      <c r="GZ136" s="79" t="str">
        <f>IF(ISNUMBER(GW136),MAX(GZ$11:GZ135)+1,"")</f>
        <v/>
      </c>
      <c r="HA136" s="80">
        <f>IF(ISTEXT(P136),IF(FIND(" ",P136&amp;HA$10)=(LEN(P136)+1),ROW(),0),0)</f>
        <v>0</v>
      </c>
      <c r="HB136" s="81">
        <f>IF(IF(LEN(TRIM(P136))=0,0,LEN(TRIM(P136))-LEN(SUBSTITUTE(P136," ",""))+1)&gt;2,ROW(),0)</f>
        <v>0</v>
      </c>
      <c r="HC136" s="81" t="str">
        <f>IF(LEN(R136)&gt;0,VLOOKUP(R136,HC$172:HD$179,2,FALSE),"")</f>
        <v/>
      </c>
      <c r="HD136" s="81" t="str">
        <f>IF(LEN(P136)&gt;0,IF(ISNA(HC136),ROW(),""),"")</f>
        <v/>
      </c>
      <c r="HE136" s="82" t="str">
        <f>IF(LEN(P136)&gt;0,IF(LEN(S136)&gt;0,VLOOKUP(P136,[1]PadTracInfo!G$2:H$999,2,FALSE),""),"")</f>
        <v/>
      </c>
      <c r="HF136" s="82"/>
      <c r="HG136" s="82" t="str">
        <f>IF(HF136="ok","ok",IF(LEN(S136)&gt;0,IF(S136=HE136,"ok","mismatch"),""))</f>
        <v/>
      </c>
      <c r="HH136" s="82" t="str">
        <f>IF(LEN(P136)&gt;0,IF(LEN(HG136)&gt;0,HG136,IF(LEN(S136)=0,VLOOKUP(P136,[1]PadTracInfo!G$2:H$999,2,FALSE),"")),"")</f>
        <v/>
      </c>
      <c r="HI136" s="83" t="str">
        <f>IF(LEN(P136)&gt;0,IF(ISNA(HH136),"Not Registered",IF(HH136="ok","ok",IF(HH136="mismatch","Registration number does not match",IF(ISNUMBER(HH136),"ok","Logic ERROR")))),"")</f>
        <v/>
      </c>
    </row>
    <row r="137" spans="1:217" x14ac:dyDescent="0.2">
      <c r="A137" s="54" t="str">
        <f>IF(ISTEXT(P137),COUNTIF([1]DrawDay1!AX$4:AX$3049,GE137)+COUNTIF([1]DrawDay1!AX$4:AX$3049,GF137)+COUNTIF([1]DrawDay2!AX$4:AX$2962,GE137)+COUNTIF([1]DrawDay2!AX$4:AX$2962,GF137)+COUNTIF([1]DrawDay3!AX$4:AX$2311,GE137)+COUNTIF([1]DrawDay3!AX$4:AX$2311,GF137)+COUNTIF([1]WarCanoe!AF$4:AF3484,GE137),"")</f>
        <v/>
      </c>
      <c r="B137" s="54" t="str">
        <f>IF(ISTEXT(P137),COUNTIF([1]DrawDay1!AV$4:AV$3049,GE137)+COUNTIF([1]DrawDay2!AV$4:AV$2962,GE137)+COUNTIF([1]DrawDay3!AV$4:AV$2311,GE137)+COUNTIF([1]WarCanoe!AG$4:AG3484,GE137),"")</f>
        <v/>
      </c>
      <c r="C137" s="55">
        <f t="shared" si="37"/>
        <v>0</v>
      </c>
      <c r="D137" s="54">
        <f>COUNTIFS($U$7:$GC$7,D$10,$U137:$GC137,"&gt;a")+COUNTIFS($U$7:$GC$7,D$10,$U137:$GC137,"&gt;0")</f>
        <v>0</v>
      </c>
      <c r="E137" s="54">
        <f>COUNTIFS($U$7:$GC$7,E$10,$U137:$GC137,"&gt;a")+COUNTIFS($U$7:$GC$7,E$10,$U137:$GC137,"&gt;0")</f>
        <v>0</v>
      </c>
      <c r="F137" s="54">
        <f>COUNTIFS($U$7:$GC$7,F$10,$U137:$GC137,"&gt;a")+COUNTIFS($U$7:$GC$7,F$10,$U137:$GC137,"&gt;0")</f>
        <v>0</v>
      </c>
      <c r="G137" s="54">
        <f>COUNTIFS($U$7:$GC$7,G$10,$U137:$GC137,"&gt;a")+COUNTIFS($U$7:$GC$7,G$10,$U137:$GC137,"&gt;0")</f>
        <v>0</v>
      </c>
      <c r="H137" s="54">
        <f>COUNTIFS($U$7:$GC$7,H$10,$U137:$GC137,"&gt;a")+COUNTIFS($U$7:$GC$7,H$10,$U137:$GC137,"&gt;0")</f>
        <v>0</v>
      </c>
      <c r="I137" s="54">
        <f>COUNTIFS($U$7:$GC$7,I$10,$U137:$GC137,"&gt;a")+COUNTIFS($U$7:$GC$7,I$10,$U137:$GC137,"&gt;0")</f>
        <v>0</v>
      </c>
      <c r="J137" s="54">
        <f>COUNTIFS($U$7:$GC$7,J$10,$U137:$GC137,"&gt;a")+COUNTIFS($U$7:$GC$7,J$10,$U137:$GC137,"&gt;0")</f>
        <v>0</v>
      </c>
      <c r="K137" s="54">
        <f>COUNTIFS($U$7:$GC$7,K$10,$U137:$GC137,"&gt;a")+COUNTIFS($U$7:$GC$7,K$10,$U137:$GC137,"&gt;0")</f>
        <v>0</v>
      </c>
      <c r="L137" s="54">
        <f>COUNTIFS($U$7:$GC$7,L$10,$U137:$GC137,"&gt;a")+COUNTIFS($U$7:$GC$7,L$10,$U137:$GC137,"&gt;0")</f>
        <v>0</v>
      </c>
      <c r="M137" s="54">
        <f>COUNTIFS($U$7:$GC$7,M$10,$U137:$GC137,"&gt;a")+COUNTIFS($U$7:$GC$7,M$10,$U137:$GC137,"&gt;0")</f>
        <v>0</v>
      </c>
      <c r="N137" s="54">
        <f>COUNTIFS($U$8:$GC$8,"=K",U137:GC137,"&gt;a")+COUNTIFS($U$8:$GC$8,"=K",U137:GC137,"&gt;0")</f>
        <v>0</v>
      </c>
      <c r="O137" s="54">
        <f>COUNTIFS($U$8:$GC$8,"=C",U137:GC137,"&gt;a")+COUNTIFS($U$8:$GC$8,"=C",U137:GC137,"&gt;0")</f>
        <v>0</v>
      </c>
      <c r="P137" s="142"/>
      <c r="Q137" s="99"/>
      <c r="R137" s="99"/>
      <c r="S137" s="143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3" t="str">
        <f t="shared" si="38"/>
        <v/>
      </c>
      <c r="GE137" s="74" t="str">
        <f t="shared" si="39"/>
        <v>**</v>
      </c>
      <c r="GF137" s="74" t="str">
        <f t="shared" si="40"/>
        <v/>
      </c>
      <c r="GG137" s="74" t="str">
        <f t="shared" si="41"/>
        <v/>
      </c>
      <c r="GH137" s="75" t="str">
        <f t="shared" si="42"/>
        <v/>
      </c>
      <c r="GI137" s="74" t="str">
        <f t="shared" si="43"/>
        <v/>
      </c>
      <c r="GJ137" s="75" t="str">
        <f t="shared" si="44"/>
        <v/>
      </c>
      <c r="GK137" s="75" t="str">
        <f t="shared" si="45"/>
        <v/>
      </c>
      <c r="GL137" s="75" t="str">
        <f t="shared" si="46"/>
        <v/>
      </c>
      <c r="GM137" s="13">
        <f>ROW()</f>
        <v>137</v>
      </c>
      <c r="GN137" s="13" t="str">
        <f>IF(LEN(GL137)&gt;0,MAX(GN$11:GN136)+1,"")</f>
        <v/>
      </c>
      <c r="GO137" s="6" t="str">
        <f>IF(N137&gt;0,IF(O137=0,"K","Both"),IF(O137&gt;0,"C",""))</f>
        <v/>
      </c>
      <c r="GP137" s="75" t="str">
        <f>IF(ISTEXT(P137),A137,"")</f>
        <v/>
      </c>
      <c r="GQ137" s="76">
        <f>IF(ISNUMBER(GP137),IF(GP137&gt;8,MAX(GQ$10:GQ136)+1,0),0)</f>
        <v>0</v>
      </c>
      <c r="GR137" s="77" t="str">
        <f>IF(TRIM(P137)&gt;"a",COUNTIF([1]DrawDay1!AW$4:AW$3049,GE137)+COUNTIF([1]DrawDay1!AW$4:AW$3049,GF137)+COUNTIF([1]DrawDay2!AW$4:AW$2962,GE137)+COUNTIF([1]DrawDay2!AW$4:AW$2962,GF137)+COUNTIF([1]DrawDay3!AW$4:AW$2311,GE137)+COUNTIF([1]DrawDay3!AW$4:AW$2311,GF137)+COUNTIF([1]WarCanoe!AE$5:AE$1500,GD137),"")</f>
        <v/>
      </c>
      <c r="GS137" s="76">
        <f>IF(ISNUMBER(GR137),IF(GR137&gt;8,MAX(GS$10:GS136)+1,0),0)</f>
        <v>0</v>
      </c>
      <c r="GT137" s="78" t="str">
        <f t="shared" si="47"/>
        <v>**</v>
      </c>
      <c r="GU137" s="78"/>
      <c r="GV137" s="78" t="str">
        <f>IF(GK137="","",MATCH(GK137,GK$1:GK136,0))</f>
        <v/>
      </c>
      <c r="GW137" s="78" t="str">
        <f t="shared" si="48"/>
        <v/>
      </c>
      <c r="GX137" s="78" t="str">
        <f>IF(ISNUMBER(GW137),P137,"")</f>
        <v/>
      </c>
      <c r="GY137" s="74" t="str">
        <f>IF(ISNUMBER(GW137),INDEX(P$1:P$167,GW137),"")</f>
        <v/>
      </c>
      <c r="GZ137" s="79" t="str">
        <f>IF(ISNUMBER(GW137),MAX(GZ$11:GZ136)+1,"")</f>
        <v/>
      </c>
      <c r="HA137" s="80">
        <f>IF(ISTEXT(P137),IF(FIND(" ",P137&amp;HA$10)=(LEN(P137)+1),ROW(),0),0)</f>
        <v>0</v>
      </c>
      <c r="HB137" s="81">
        <f>IF(IF(LEN(TRIM(P137))=0,0,LEN(TRIM(P137))-LEN(SUBSTITUTE(P137," ",""))+1)&gt;2,ROW(),0)</f>
        <v>0</v>
      </c>
      <c r="HC137" s="81" t="str">
        <f>IF(LEN(R137)&gt;0,VLOOKUP(R137,HC$172:HD$179,2,FALSE),"")</f>
        <v/>
      </c>
      <c r="HD137" s="81" t="str">
        <f>IF(LEN(P137)&gt;0,IF(ISNA(HC137),ROW(),""),"")</f>
        <v/>
      </c>
      <c r="HE137" s="82" t="str">
        <f>IF(LEN(P137)&gt;0,IF(LEN(S137)&gt;0,VLOOKUP(P137,[1]PadTracInfo!G$2:H$999,2,FALSE),""),"")</f>
        <v/>
      </c>
      <c r="HF137" s="82"/>
      <c r="HG137" s="82" t="str">
        <f>IF(HF137="ok","ok",IF(LEN(S137)&gt;0,IF(S137=HE137,"ok","mismatch"),""))</f>
        <v/>
      </c>
      <c r="HH137" s="82" t="str">
        <f>IF(LEN(P137)&gt;0,IF(LEN(HG137)&gt;0,HG137,IF(LEN(S137)=0,VLOOKUP(P137,[1]PadTracInfo!G$2:H$999,2,FALSE),"")),"")</f>
        <v/>
      </c>
      <c r="HI137" s="83" t="str">
        <f>IF(LEN(P137)&gt;0,IF(ISNA(HH137),"Not Registered",IF(HH137="ok","ok",IF(HH137="mismatch","Registration number does not match",IF(ISNUMBER(HH137),"ok","Logic ERROR")))),"")</f>
        <v/>
      </c>
    </row>
    <row r="138" spans="1:217" x14ac:dyDescent="0.2">
      <c r="A138" s="54" t="str">
        <f>IF(ISTEXT(P138),COUNTIF([1]DrawDay1!AX$4:AX$3049,GE138)+COUNTIF([1]DrawDay1!AX$4:AX$3049,GF138)+COUNTIF([1]DrawDay2!AX$4:AX$2962,GE138)+COUNTIF([1]DrawDay2!AX$4:AX$2962,GF138)+COUNTIF([1]DrawDay3!AX$4:AX$2311,GE138)+COUNTIF([1]DrawDay3!AX$4:AX$2311,GF138)+COUNTIF([1]WarCanoe!AF$4:AF3485,GE138),"")</f>
        <v/>
      </c>
      <c r="B138" s="54" t="str">
        <f>IF(ISTEXT(P138),COUNTIF([1]DrawDay1!AV$4:AV$3049,GE138)+COUNTIF([1]DrawDay2!AV$4:AV$2962,GE138)+COUNTIF([1]DrawDay3!AV$4:AV$2311,GE138)+COUNTIF([1]WarCanoe!AG$4:AG3485,GE138),"")</f>
        <v/>
      </c>
      <c r="C138" s="55">
        <f t="shared" si="37"/>
        <v>0</v>
      </c>
      <c r="D138" s="54">
        <f>COUNTIFS($U$7:$GC$7,D$10,$U138:$GC138,"&gt;a")+COUNTIFS($U$7:$GC$7,D$10,$U138:$GC138,"&gt;0")</f>
        <v>0</v>
      </c>
      <c r="E138" s="54">
        <f>COUNTIFS($U$7:$GC$7,E$10,$U138:$GC138,"&gt;a")+COUNTIFS($U$7:$GC$7,E$10,$U138:$GC138,"&gt;0")</f>
        <v>0</v>
      </c>
      <c r="F138" s="54">
        <f>COUNTIFS($U$7:$GC$7,F$10,$U138:$GC138,"&gt;a")+COUNTIFS($U$7:$GC$7,F$10,$U138:$GC138,"&gt;0")</f>
        <v>0</v>
      </c>
      <c r="G138" s="54">
        <f>COUNTIFS($U$7:$GC$7,G$10,$U138:$GC138,"&gt;a")+COUNTIFS($U$7:$GC$7,G$10,$U138:$GC138,"&gt;0")</f>
        <v>0</v>
      </c>
      <c r="H138" s="54">
        <f>COUNTIFS($U$7:$GC$7,H$10,$U138:$GC138,"&gt;a")+COUNTIFS($U$7:$GC$7,H$10,$U138:$GC138,"&gt;0")</f>
        <v>0</v>
      </c>
      <c r="I138" s="54">
        <f>COUNTIFS($U$7:$GC$7,I$10,$U138:$GC138,"&gt;a")+COUNTIFS($U$7:$GC$7,I$10,$U138:$GC138,"&gt;0")</f>
        <v>0</v>
      </c>
      <c r="J138" s="54">
        <f>COUNTIFS($U$7:$GC$7,J$10,$U138:$GC138,"&gt;a")+COUNTIFS($U$7:$GC$7,J$10,$U138:$GC138,"&gt;0")</f>
        <v>0</v>
      </c>
      <c r="K138" s="54">
        <f>COUNTIFS($U$7:$GC$7,K$10,$U138:$GC138,"&gt;a")+COUNTIFS($U$7:$GC$7,K$10,$U138:$GC138,"&gt;0")</f>
        <v>0</v>
      </c>
      <c r="L138" s="54">
        <f>COUNTIFS($U$7:$GC$7,L$10,$U138:$GC138,"&gt;a")+COUNTIFS($U$7:$GC$7,L$10,$U138:$GC138,"&gt;0")</f>
        <v>0</v>
      </c>
      <c r="M138" s="54">
        <f>COUNTIFS($U$7:$GC$7,M$10,$U138:$GC138,"&gt;a")+COUNTIFS($U$7:$GC$7,M$10,$U138:$GC138,"&gt;0")</f>
        <v>0</v>
      </c>
      <c r="N138" s="54">
        <f>COUNTIFS($U$8:$GC$8,"=K",U138:GC138,"&gt;a")+COUNTIFS($U$8:$GC$8,"=K",U138:GC138,"&gt;0")</f>
        <v>0</v>
      </c>
      <c r="O138" s="54">
        <f>COUNTIFS($U$8:$GC$8,"=C",U138:GC138,"&gt;a")+COUNTIFS($U$8:$GC$8,"=C",U138:GC138,"&gt;0")</f>
        <v>0</v>
      </c>
      <c r="P138" s="142"/>
      <c r="Q138" s="99"/>
      <c r="R138" s="99"/>
      <c r="S138" s="143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3" t="str">
        <f t="shared" si="38"/>
        <v/>
      </c>
      <c r="GE138" s="74" t="str">
        <f t="shared" si="39"/>
        <v>**</v>
      </c>
      <c r="GF138" s="74" t="str">
        <f t="shared" si="40"/>
        <v/>
      </c>
      <c r="GG138" s="74" t="str">
        <f t="shared" si="41"/>
        <v/>
      </c>
      <c r="GH138" s="75" t="str">
        <f t="shared" si="42"/>
        <v/>
      </c>
      <c r="GI138" s="74" t="str">
        <f t="shared" si="43"/>
        <v/>
      </c>
      <c r="GJ138" s="75" t="str">
        <f t="shared" si="44"/>
        <v/>
      </c>
      <c r="GK138" s="75" t="str">
        <f t="shared" si="45"/>
        <v/>
      </c>
      <c r="GL138" s="75" t="str">
        <f t="shared" si="46"/>
        <v/>
      </c>
      <c r="GM138" s="13">
        <f>ROW()</f>
        <v>138</v>
      </c>
      <c r="GN138" s="13" t="str">
        <f>IF(LEN(GL138)&gt;0,MAX(GN$11:GN137)+1,"")</f>
        <v/>
      </c>
      <c r="GO138" s="6" t="str">
        <f>IF(N138&gt;0,IF(O138=0,"K","Both"),IF(O138&gt;0,"C",""))</f>
        <v/>
      </c>
      <c r="GP138" s="75" t="str">
        <f>IF(ISTEXT(P138),A138,"")</f>
        <v/>
      </c>
      <c r="GQ138" s="76">
        <f>IF(ISNUMBER(GP138),IF(GP138&gt;8,MAX(GQ$10:GQ137)+1,0),0)</f>
        <v>0</v>
      </c>
      <c r="GR138" s="77" t="str">
        <f>IF(TRIM(P138)&gt;"a",COUNTIF([1]DrawDay1!AW$4:AW$3049,GE138)+COUNTIF([1]DrawDay1!AW$4:AW$3049,GF138)+COUNTIF([1]DrawDay2!AW$4:AW$2962,GE138)+COUNTIF([1]DrawDay2!AW$4:AW$2962,GF138)+COUNTIF([1]DrawDay3!AW$4:AW$2311,GE138)+COUNTIF([1]DrawDay3!AW$4:AW$2311,GF138)+COUNTIF([1]WarCanoe!AE$5:AE$1500,GD138),"")</f>
        <v/>
      </c>
      <c r="GS138" s="76">
        <f>IF(ISNUMBER(GR138),IF(GR138&gt;8,MAX(GS$10:GS137)+1,0),0)</f>
        <v>0</v>
      </c>
      <c r="GT138" s="78" t="str">
        <f t="shared" si="47"/>
        <v>**</v>
      </c>
      <c r="GU138" s="78"/>
      <c r="GV138" s="78" t="str">
        <f>IF(GK138="","",MATCH(GK138,GK$1:GK137,0))</f>
        <v/>
      </c>
      <c r="GW138" s="78" t="str">
        <f t="shared" si="48"/>
        <v/>
      </c>
      <c r="GX138" s="78" t="str">
        <f>IF(ISNUMBER(GW138),P138,"")</f>
        <v/>
      </c>
      <c r="GY138" s="74" t="str">
        <f>IF(ISNUMBER(GW138),INDEX(P$1:P$167,GW138),"")</f>
        <v/>
      </c>
      <c r="GZ138" s="79" t="str">
        <f>IF(ISNUMBER(GW138),MAX(GZ$11:GZ137)+1,"")</f>
        <v/>
      </c>
      <c r="HA138" s="80">
        <f>IF(ISTEXT(P138),IF(FIND(" ",P138&amp;HA$10)=(LEN(P138)+1),ROW(),0),0)</f>
        <v>0</v>
      </c>
      <c r="HB138" s="81">
        <f>IF(IF(LEN(TRIM(P138))=0,0,LEN(TRIM(P138))-LEN(SUBSTITUTE(P138," ",""))+1)&gt;2,ROW(),0)</f>
        <v>0</v>
      </c>
      <c r="HC138" s="81" t="str">
        <f>IF(LEN(R138)&gt;0,VLOOKUP(R138,HC$172:HD$179,2,FALSE),"")</f>
        <v/>
      </c>
      <c r="HD138" s="81" t="str">
        <f>IF(LEN(P138)&gt;0,IF(ISNA(HC138),ROW(),""),"")</f>
        <v/>
      </c>
      <c r="HE138" s="82" t="str">
        <f>IF(LEN(P138)&gt;0,IF(LEN(S138)&gt;0,VLOOKUP(P138,[1]PadTracInfo!G$2:H$999,2,FALSE),""),"")</f>
        <v/>
      </c>
      <c r="HF138" s="82"/>
      <c r="HG138" s="82" t="str">
        <f>IF(HF138="ok","ok",IF(LEN(S138)&gt;0,IF(S138=HE138,"ok","mismatch"),""))</f>
        <v/>
      </c>
      <c r="HH138" s="82" t="str">
        <f>IF(LEN(P138)&gt;0,IF(LEN(HG138)&gt;0,HG138,IF(LEN(S138)=0,VLOOKUP(P138,[1]PadTracInfo!G$2:H$999,2,FALSE),"")),"")</f>
        <v/>
      </c>
      <c r="HI138" s="83" t="str">
        <f>IF(LEN(P138)&gt;0,IF(ISNA(HH138),"Not Registered",IF(HH138="ok","ok",IF(HH138="mismatch","Registration number does not match",IF(ISNUMBER(HH138),"ok","Logic ERROR")))),"")</f>
        <v/>
      </c>
    </row>
    <row r="139" spans="1:217" x14ac:dyDescent="0.2">
      <c r="A139" s="54" t="str">
        <f>IF(ISTEXT(P139),COUNTIF([1]DrawDay1!AX$4:AX$3049,GE139)+COUNTIF([1]DrawDay1!AX$4:AX$3049,GF139)+COUNTIF([1]DrawDay2!AX$4:AX$2962,GE139)+COUNTIF([1]DrawDay2!AX$4:AX$2962,GF139)+COUNTIF([1]DrawDay3!AX$4:AX$2311,GE139)+COUNTIF([1]DrawDay3!AX$4:AX$2311,GF139)+COUNTIF([1]WarCanoe!AF$4:AF3486,GE139),"")</f>
        <v/>
      </c>
      <c r="B139" s="54" t="str">
        <f>IF(ISTEXT(P139),COUNTIF([1]DrawDay1!AV$4:AV$3049,GE139)+COUNTIF([1]DrawDay2!AV$4:AV$2962,GE139)+COUNTIF([1]DrawDay3!AV$4:AV$2311,GE139)+COUNTIF([1]WarCanoe!AG$4:AG3486,GE139),"")</f>
        <v/>
      </c>
      <c r="C139" s="55">
        <f t="shared" si="37"/>
        <v>0</v>
      </c>
      <c r="D139" s="54">
        <f>COUNTIFS($U$7:$GC$7,D$10,$U139:$GC139,"&gt;a")+COUNTIFS($U$7:$GC$7,D$10,$U139:$GC139,"&gt;0")</f>
        <v>0</v>
      </c>
      <c r="E139" s="54">
        <f>COUNTIFS($U$7:$GC$7,E$10,$U139:$GC139,"&gt;a")+COUNTIFS($U$7:$GC$7,E$10,$U139:$GC139,"&gt;0")</f>
        <v>0</v>
      </c>
      <c r="F139" s="54">
        <f>COUNTIFS($U$7:$GC$7,F$10,$U139:$GC139,"&gt;a")+COUNTIFS($U$7:$GC$7,F$10,$U139:$GC139,"&gt;0")</f>
        <v>0</v>
      </c>
      <c r="G139" s="54">
        <f>COUNTIFS($U$7:$GC$7,G$10,$U139:$GC139,"&gt;a")+COUNTIFS($U$7:$GC$7,G$10,$U139:$GC139,"&gt;0")</f>
        <v>0</v>
      </c>
      <c r="H139" s="54">
        <f>COUNTIFS($U$7:$GC$7,H$10,$U139:$GC139,"&gt;a")+COUNTIFS($U$7:$GC$7,H$10,$U139:$GC139,"&gt;0")</f>
        <v>0</v>
      </c>
      <c r="I139" s="54">
        <f>COUNTIFS($U$7:$GC$7,I$10,$U139:$GC139,"&gt;a")+COUNTIFS($U$7:$GC$7,I$10,$U139:$GC139,"&gt;0")</f>
        <v>0</v>
      </c>
      <c r="J139" s="54">
        <f>COUNTIFS($U$7:$GC$7,J$10,$U139:$GC139,"&gt;a")+COUNTIFS($U$7:$GC$7,J$10,$U139:$GC139,"&gt;0")</f>
        <v>0</v>
      </c>
      <c r="K139" s="54">
        <f>COUNTIFS($U$7:$GC$7,K$10,$U139:$GC139,"&gt;a")+COUNTIFS($U$7:$GC$7,K$10,$U139:$GC139,"&gt;0")</f>
        <v>0</v>
      </c>
      <c r="L139" s="54">
        <f>COUNTIFS($U$7:$GC$7,L$10,$U139:$GC139,"&gt;a")+COUNTIFS($U$7:$GC$7,L$10,$U139:$GC139,"&gt;0")</f>
        <v>0</v>
      </c>
      <c r="M139" s="54">
        <f>COUNTIFS($U$7:$GC$7,M$10,$U139:$GC139,"&gt;a")+COUNTIFS($U$7:$GC$7,M$10,$U139:$GC139,"&gt;0")</f>
        <v>0</v>
      </c>
      <c r="N139" s="54">
        <f>COUNTIFS($U$8:$GC$8,"=K",U139:GC139,"&gt;a")+COUNTIFS($U$8:$GC$8,"=K",U139:GC139,"&gt;0")</f>
        <v>0</v>
      </c>
      <c r="O139" s="54">
        <f>COUNTIFS($U$8:$GC$8,"=C",U139:GC139,"&gt;a")+COUNTIFS($U$8:$GC$8,"=C",U139:GC139,"&gt;0")</f>
        <v>0</v>
      </c>
      <c r="P139" s="142"/>
      <c r="Q139" s="99"/>
      <c r="R139" s="99"/>
      <c r="S139" s="143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3" t="str">
        <f t="shared" si="38"/>
        <v/>
      </c>
      <c r="GE139" s="74" t="str">
        <f t="shared" si="39"/>
        <v>**</v>
      </c>
      <c r="GF139" s="74" t="str">
        <f t="shared" si="40"/>
        <v/>
      </c>
      <c r="GG139" s="74" t="str">
        <f t="shared" si="41"/>
        <v/>
      </c>
      <c r="GH139" s="75" t="str">
        <f t="shared" si="42"/>
        <v/>
      </c>
      <c r="GI139" s="74" t="str">
        <f t="shared" si="43"/>
        <v/>
      </c>
      <c r="GJ139" s="75" t="str">
        <f t="shared" si="44"/>
        <v/>
      </c>
      <c r="GK139" s="75" t="str">
        <f t="shared" si="45"/>
        <v/>
      </c>
      <c r="GL139" s="75" t="str">
        <f t="shared" si="46"/>
        <v/>
      </c>
      <c r="GM139" s="13">
        <f>ROW()</f>
        <v>139</v>
      </c>
      <c r="GN139" s="13" t="str">
        <f>IF(LEN(GL139)&gt;0,MAX(GN$11:GN138)+1,"")</f>
        <v/>
      </c>
      <c r="GO139" s="6" t="str">
        <f>IF(N139&gt;0,IF(O139=0,"K","Both"),IF(O139&gt;0,"C",""))</f>
        <v/>
      </c>
      <c r="GP139" s="75" t="str">
        <f>IF(ISTEXT(P139),A139,"")</f>
        <v/>
      </c>
      <c r="GQ139" s="76">
        <f>IF(ISNUMBER(GP139),IF(GP139&gt;8,MAX(GQ$10:GQ138)+1,0),0)</f>
        <v>0</v>
      </c>
      <c r="GR139" s="77" t="str">
        <f>IF(TRIM(P139)&gt;"a",COUNTIF([1]DrawDay1!AW$4:AW$3049,GE139)+COUNTIF([1]DrawDay1!AW$4:AW$3049,GF139)+COUNTIF([1]DrawDay2!AW$4:AW$2962,GE139)+COUNTIF([1]DrawDay2!AW$4:AW$2962,GF139)+COUNTIF([1]DrawDay3!AW$4:AW$2311,GE139)+COUNTIF([1]DrawDay3!AW$4:AW$2311,GF139)+COUNTIF([1]WarCanoe!AE$5:AE$1500,GD139),"")</f>
        <v/>
      </c>
      <c r="GS139" s="76">
        <f>IF(ISNUMBER(GR139),IF(GR139&gt;8,MAX(GS$10:GS138)+1,0),0)</f>
        <v>0</v>
      </c>
      <c r="GT139" s="78" t="str">
        <f t="shared" si="47"/>
        <v>**</v>
      </c>
      <c r="GU139" s="78"/>
      <c r="GV139" s="78" t="str">
        <f>IF(GK139="","",MATCH(GK139,GK$1:GK138,0))</f>
        <v/>
      </c>
      <c r="GW139" s="78" t="str">
        <f t="shared" si="48"/>
        <v/>
      </c>
      <c r="GX139" s="78" t="str">
        <f>IF(ISNUMBER(GW139),P139,"")</f>
        <v/>
      </c>
      <c r="GY139" s="74" t="str">
        <f>IF(ISNUMBER(GW139),INDEX(P$1:P$167,GW139),"")</f>
        <v/>
      </c>
      <c r="GZ139" s="79" t="str">
        <f>IF(ISNUMBER(GW139),MAX(GZ$11:GZ138)+1,"")</f>
        <v/>
      </c>
      <c r="HA139" s="80">
        <f>IF(ISTEXT(P139),IF(FIND(" ",P139&amp;HA$10)=(LEN(P139)+1),ROW(),0),0)</f>
        <v>0</v>
      </c>
      <c r="HB139" s="81">
        <f>IF(IF(LEN(TRIM(P139))=0,0,LEN(TRIM(P139))-LEN(SUBSTITUTE(P139," ",""))+1)&gt;2,ROW(),0)</f>
        <v>0</v>
      </c>
      <c r="HC139" s="81" t="str">
        <f>IF(LEN(R139)&gt;0,VLOOKUP(R139,HC$172:HD$179,2,FALSE),"")</f>
        <v/>
      </c>
      <c r="HD139" s="81" t="str">
        <f>IF(LEN(P139)&gt;0,IF(ISNA(HC139),ROW(),""),"")</f>
        <v/>
      </c>
      <c r="HE139" s="82" t="str">
        <f>IF(LEN(P139)&gt;0,IF(LEN(S139)&gt;0,VLOOKUP(P139,[1]PadTracInfo!G$2:H$999,2,FALSE),""),"")</f>
        <v/>
      </c>
      <c r="HF139" s="82"/>
      <c r="HG139" s="82" t="str">
        <f>IF(HF139="ok","ok",IF(LEN(S139)&gt;0,IF(S139=HE139,"ok","mismatch"),""))</f>
        <v/>
      </c>
      <c r="HH139" s="82" t="str">
        <f>IF(LEN(P139)&gt;0,IF(LEN(HG139)&gt;0,HG139,IF(LEN(S139)=0,VLOOKUP(P139,[1]PadTracInfo!G$2:H$999,2,FALSE),"")),"")</f>
        <v/>
      </c>
      <c r="HI139" s="83" t="str">
        <f>IF(LEN(P139)&gt;0,IF(ISNA(HH139),"Not Registered",IF(HH139="ok","ok",IF(HH139="mismatch","Registration number does not match",IF(ISNUMBER(HH139),"ok","Logic ERROR")))),"")</f>
        <v/>
      </c>
    </row>
    <row r="140" spans="1:217" x14ac:dyDescent="0.2">
      <c r="A140" s="54" t="str">
        <f>IF(ISTEXT(P140),COUNTIF([1]DrawDay1!AX$4:AX$3049,GE140)+COUNTIF([1]DrawDay1!AX$4:AX$3049,GF140)+COUNTIF([1]DrawDay2!AX$4:AX$2962,GE140)+COUNTIF([1]DrawDay2!AX$4:AX$2962,GF140)+COUNTIF([1]DrawDay3!AX$4:AX$2311,GE140)+COUNTIF([1]DrawDay3!AX$4:AX$2311,GF140)+COUNTIF([1]WarCanoe!AF$4:AF3487,GE140),"")</f>
        <v/>
      </c>
      <c r="B140" s="54" t="str">
        <f>IF(ISTEXT(P140),COUNTIF([1]DrawDay1!AV$4:AV$3049,GE140)+COUNTIF([1]DrawDay2!AV$4:AV$2962,GE140)+COUNTIF([1]DrawDay3!AV$4:AV$2311,GE140)+COUNTIF([1]WarCanoe!AG$4:AG3487,GE140),"")</f>
        <v/>
      </c>
      <c r="C140" s="55">
        <f t="shared" ref="C140:C167" si="49">N140+O140</f>
        <v>0</v>
      </c>
      <c r="D140" s="54">
        <f>COUNTIFS($U$7:$GC$7,D$10,$U140:$GC140,"&gt;a")+COUNTIFS($U$7:$GC$7,D$10,$U140:$GC140,"&gt;0")</f>
        <v>0</v>
      </c>
      <c r="E140" s="54">
        <f>COUNTIFS($U$7:$GC$7,E$10,$U140:$GC140,"&gt;a")+COUNTIFS($U$7:$GC$7,E$10,$U140:$GC140,"&gt;0")</f>
        <v>0</v>
      </c>
      <c r="F140" s="54">
        <f>COUNTIFS($U$7:$GC$7,F$10,$U140:$GC140,"&gt;a")+COUNTIFS($U$7:$GC$7,F$10,$U140:$GC140,"&gt;0")</f>
        <v>0</v>
      </c>
      <c r="G140" s="54">
        <f>COUNTIFS($U$7:$GC$7,G$10,$U140:$GC140,"&gt;a")+COUNTIFS($U$7:$GC$7,G$10,$U140:$GC140,"&gt;0")</f>
        <v>0</v>
      </c>
      <c r="H140" s="54">
        <f>COUNTIFS($U$7:$GC$7,H$10,$U140:$GC140,"&gt;a")+COUNTIFS($U$7:$GC$7,H$10,$U140:$GC140,"&gt;0")</f>
        <v>0</v>
      </c>
      <c r="I140" s="54">
        <f>COUNTIFS($U$7:$GC$7,I$10,$U140:$GC140,"&gt;a")+COUNTIFS($U$7:$GC$7,I$10,$U140:$GC140,"&gt;0")</f>
        <v>0</v>
      </c>
      <c r="J140" s="54">
        <f>COUNTIFS($U$7:$GC$7,J$10,$U140:$GC140,"&gt;a")+COUNTIFS($U$7:$GC$7,J$10,$U140:$GC140,"&gt;0")</f>
        <v>0</v>
      </c>
      <c r="K140" s="54">
        <f>COUNTIFS($U$7:$GC$7,K$10,$U140:$GC140,"&gt;a")+COUNTIFS($U$7:$GC$7,K$10,$U140:$GC140,"&gt;0")</f>
        <v>0</v>
      </c>
      <c r="L140" s="54">
        <f>COUNTIFS($U$7:$GC$7,L$10,$U140:$GC140,"&gt;a")+COUNTIFS($U$7:$GC$7,L$10,$U140:$GC140,"&gt;0")</f>
        <v>0</v>
      </c>
      <c r="M140" s="54">
        <f>COUNTIFS($U$7:$GC$7,M$10,$U140:$GC140,"&gt;a")+COUNTIFS($U$7:$GC$7,M$10,$U140:$GC140,"&gt;0")</f>
        <v>0</v>
      </c>
      <c r="N140" s="54">
        <f>COUNTIFS($U$8:$GC$8,"=K",U140:GC140,"&gt;a")+COUNTIFS($U$8:$GC$8,"=K",U140:GC140,"&gt;0")</f>
        <v>0</v>
      </c>
      <c r="O140" s="54">
        <f>COUNTIFS($U$8:$GC$8,"=C",U140:GC140,"&gt;a")+COUNTIFS($U$8:$GC$8,"=C",U140:GC140,"&gt;0")</f>
        <v>0</v>
      </c>
      <c r="P140" s="142"/>
      <c r="Q140" s="99"/>
      <c r="R140" s="99"/>
      <c r="S140" s="143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3" t="str">
        <f t="shared" ref="GD140:GD167" si="50">TRIM(P140)</f>
        <v/>
      </c>
      <c r="GE140" s="74" t="str">
        <f t="shared" ref="GE140:GE167" si="51">"*"&amp;GD140&amp;"*"</f>
        <v>**</v>
      </c>
      <c r="GF140" s="74" t="str">
        <f t="shared" ref="GF140:GF167" si="52">IF(LEN(GD140)&gt;0,"*"&amp;LEFT(GD140,2)&amp;". "&amp;TRIM(RIGHT(GD140,(LEN(GD140)-FIND(" ",GD140))))&amp;"*","")</f>
        <v/>
      </c>
      <c r="GG140" s="74" t="str">
        <f t="shared" ref="GG140:GG167" si="53">TRIM(P140)</f>
        <v/>
      </c>
      <c r="GH140" s="75" t="str">
        <f t="shared" ref="GH140:GH167" si="54">IF(LEN(GD140)&gt;0,LEFT(GD140,2)&amp;". "&amp;TRIM(RIGHT(GD140,(LEN(GD140)-FIND(" ",GD140)))),"")</f>
        <v/>
      </c>
      <c r="GI140" s="74" t="str">
        <f t="shared" ref="GI140:GI167" si="55">IF(LEN(GD140)&gt;0,LEFT(GD140,2)&amp;"*"&amp;TRIM(RIGHT(GD140,(LEN(GD140)-FIND(" ",GD140)))),"")</f>
        <v/>
      </c>
      <c r="GJ140" s="75" t="str">
        <f t="shared" ref="GJ140:GJ167" si="56">IF(LEN(GG140)&gt;0,IF(HC140="Male","Men:"&amp;GG140,"Women:"&amp;GG140),"")</f>
        <v/>
      </c>
      <c r="GK140" s="75" t="str">
        <f t="shared" ref="GK140:GK167" si="57">IF(LEN(GG140)&gt;0,IF(HC140="Male","Men:"&amp;GH140,"Women:"&amp;GH140),"")</f>
        <v/>
      </c>
      <c r="GL140" s="75" t="str">
        <f t="shared" ref="GL140:GL196" si="58">UPPER(GG140)</f>
        <v/>
      </c>
      <c r="GM140" s="13">
        <f>ROW()</f>
        <v>140</v>
      </c>
      <c r="GN140" s="13" t="str">
        <f>IF(LEN(GL140)&gt;0,MAX(GN$11:GN139)+1,"")</f>
        <v/>
      </c>
      <c r="GO140" s="6" t="str">
        <f>IF(N140&gt;0,IF(O140=0,"K","Both"),IF(O140&gt;0,"C",""))</f>
        <v/>
      </c>
      <c r="GP140" s="75" t="str">
        <f>IF(ISTEXT(P140),A140,"")</f>
        <v/>
      </c>
      <c r="GQ140" s="76">
        <f>IF(ISNUMBER(GP140),IF(GP140&gt;8,MAX(GQ$10:GQ139)+1,0),0)</f>
        <v>0</v>
      </c>
      <c r="GR140" s="77" t="str">
        <f>IF(TRIM(P140)&gt;"a",COUNTIF([1]DrawDay1!AW$4:AW$3049,GE140)+COUNTIF([1]DrawDay1!AW$4:AW$3049,GF140)+COUNTIF([1]DrawDay2!AW$4:AW$2962,GE140)+COUNTIF([1]DrawDay2!AW$4:AW$2962,GF140)+COUNTIF([1]DrawDay3!AW$4:AW$2311,GE140)+COUNTIF([1]DrawDay3!AW$4:AW$2311,GF140)+COUNTIF([1]WarCanoe!AE$5:AE$1500,GD140),"")</f>
        <v/>
      </c>
      <c r="GS140" s="76">
        <f>IF(ISNUMBER(GR140),IF(GR140&gt;8,MAX(GS$10:GS139)+1,0),0)</f>
        <v>0</v>
      </c>
      <c r="GT140" s="78" t="str">
        <f t="shared" ref="GT140:GT167" si="59">"*"&amp;Q140&amp;"*"</f>
        <v>**</v>
      </c>
      <c r="GU140" s="78"/>
      <c r="GV140" s="78" t="str">
        <f>IF(GK140="","",MATCH(GK140,GK$1:GK139,0))</f>
        <v/>
      </c>
      <c r="GW140" s="78" t="str">
        <f t="shared" ref="GW140:GW167" si="60">IF(ISNA(GV140),"",GV140)</f>
        <v/>
      </c>
      <c r="GX140" s="78" t="str">
        <f>IF(ISNUMBER(GW140),P140,"")</f>
        <v/>
      </c>
      <c r="GY140" s="74" t="str">
        <f>IF(ISNUMBER(GW140),INDEX(P$1:P$167,GW140),"")</f>
        <v/>
      </c>
      <c r="GZ140" s="79" t="str">
        <f>IF(ISNUMBER(GW140),MAX(GZ$11:GZ139)+1,"")</f>
        <v/>
      </c>
      <c r="HA140" s="80">
        <f>IF(ISTEXT(P140),IF(FIND(" ",P140&amp;HA$10)=(LEN(P140)+1),ROW(),0),0)</f>
        <v>0</v>
      </c>
      <c r="HB140" s="81">
        <f>IF(IF(LEN(TRIM(P140))=0,0,LEN(TRIM(P140))-LEN(SUBSTITUTE(P140," ",""))+1)&gt;2,ROW(),0)</f>
        <v>0</v>
      </c>
      <c r="HC140" s="81" t="str">
        <f>IF(LEN(R140)&gt;0,VLOOKUP(R140,HC$172:HD$179,2,FALSE),"")</f>
        <v/>
      </c>
      <c r="HD140" s="81" t="str">
        <f>IF(LEN(P140)&gt;0,IF(ISNA(HC140),ROW(),""),"")</f>
        <v/>
      </c>
      <c r="HE140" s="82" t="str">
        <f>IF(LEN(P140)&gt;0,IF(LEN(S140)&gt;0,VLOOKUP(P140,[1]PadTracInfo!G$2:H$999,2,FALSE),""),"")</f>
        <v/>
      </c>
      <c r="HF140" s="82"/>
      <c r="HG140" s="82" t="str">
        <f>IF(HF140="ok","ok",IF(LEN(S140)&gt;0,IF(S140=HE140,"ok","mismatch"),""))</f>
        <v/>
      </c>
      <c r="HH140" s="82" t="str">
        <f>IF(LEN(P140)&gt;0,IF(LEN(HG140)&gt;0,HG140,IF(LEN(S140)=0,VLOOKUP(P140,[1]PadTracInfo!G$2:H$999,2,FALSE),"")),"")</f>
        <v/>
      </c>
      <c r="HI140" s="83" t="str">
        <f>IF(LEN(P140)&gt;0,IF(ISNA(HH140),"Not Registered",IF(HH140="ok","ok",IF(HH140="mismatch","Registration number does not match",IF(ISNUMBER(HH140),"ok","Logic ERROR")))),"")</f>
        <v/>
      </c>
    </row>
    <row r="141" spans="1:217" x14ac:dyDescent="0.2">
      <c r="A141" s="54" t="str">
        <f>IF(ISTEXT(P141),COUNTIF([1]DrawDay1!AX$4:AX$3049,GE141)+COUNTIF([1]DrawDay1!AX$4:AX$3049,GF141)+COUNTIF([1]DrawDay2!AX$4:AX$2962,GE141)+COUNTIF([1]DrawDay2!AX$4:AX$2962,GF141)+COUNTIF([1]DrawDay3!AX$4:AX$2311,GE141)+COUNTIF([1]DrawDay3!AX$4:AX$2311,GF141)+COUNTIF([1]WarCanoe!AF$4:AF3488,GE141),"")</f>
        <v/>
      </c>
      <c r="B141" s="54" t="str">
        <f>IF(ISTEXT(P141),COUNTIF([1]DrawDay1!AV$4:AV$3049,GE141)+COUNTIF([1]DrawDay2!AV$4:AV$2962,GE141)+COUNTIF([1]DrawDay3!AV$4:AV$2311,GE141)+COUNTIF([1]WarCanoe!AG$4:AG3488,GE141),"")</f>
        <v/>
      </c>
      <c r="C141" s="55">
        <f t="shared" si="49"/>
        <v>0</v>
      </c>
      <c r="D141" s="54">
        <f>COUNTIFS($U$7:$GC$7,D$10,$U141:$GC141,"&gt;a")+COUNTIFS($U$7:$GC$7,D$10,$U141:$GC141,"&gt;0")</f>
        <v>0</v>
      </c>
      <c r="E141" s="54">
        <f>COUNTIFS($U$7:$GC$7,E$10,$U141:$GC141,"&gt;a")+COUNTIFS($U$7:$GC$7,E$10,$U141:$GC141,"&gt;0")</f>
        <v>0</v>
      </c>
      <c r="F141" s="54">
        <f>COUNTIFS($U$7:$GC$7,F$10,$U141:$GC141,"&gt;a")+COUNTIFS($U$7:$GC$7,F$10,$U141:$GC141,"&gt;0")</f>
        <v>0</v>
      </c>
      <c r="G141" s="54">
        <f>COUNTIFS($U$7:$GC$7,G$10,$U141:$GC141,"&gt;a")+COUNTIFS($U$7:$GC$7,G$10,$U141:$GC141,"&gt;0")</f>
        <v>0</v>
      </c>
      <c r="H141" s="54">
        <f>COUNTIFS($U$7:$GC$7,H$10,$U141:$GC141,"&gt;a")+COUNTIFS($U$7:$GC$7,H$10,$U141:$GC141,"&gt;0")</f>
        <v>0</v>
      </c>
      <c r="I141" s="54">
        <f>COUNTIFS($U$7:$GC$7,I$10,$U141:$GC141,"&gt;a")+COUNTIFS($U$7:$GC$7,I$10,$U141:$GC141,"&gt;0")</f>
        <v>0</v>
      </c>
      <c r="J141" s="54">
        <f>COUNTIFS($U$7:$GC$7,J$10,$U141:$GC141,"&gt;a")+COUNTIFS($U$7:$GC$7,J$10,$U141:$GC141,"&gt;0")</f>
        <v>0</v>
      </c>
      <c r="K141" s="54">
        <f>COUNTIFS($U$7:$GC$7,K$10,$U141:$GC141,"&gt;a")+COUNTIFS($U$7:$GC$7,K$10,$U141:$GC141,"&gt;0")</f>
        <v>0</v>
      </c>
      <c r="L141" s="54">
        <f>COUNTIFS($U$7:$GC$7,L$10,$U141:$GC141,"&gt;a")+COUNTIFS($U$7:$GC$7,L$10,$U141:$GC141,"&gt;0")</f>
        <v>0</v>
      </c>
      <c r="M141" s="54">
        <f>COUNTIFS($U$7:$GC$7,M$10,$U141:$GC141,"&gt;a")+COUNTIFS($U$7:$GC$7,M$10,$U141:$GC141,"&gt;0")</f>
        <v>0</v>
      </c>
      <c r="N141" s="54">
        <f>COUNTIFS($U$8:$GC$8,"=K",U141:GC141,"&gt;a")+COUNTIFS($U$8:$GC$8,"=K",U141:GC141,"&gt;0")</f>
        <v>0</v>
      </c>
      <c r="O141" s="54">
        <f>COUNTIFS($U$8:$GC$8,"=C",U141:GC141,"&gt;a")+COUNTIFS($U$8:$GC$8,"=C",U141:GC141,"&gt;0")</f>
        <v>0</v>
      </c>
      <c r="P141" s="142"/>
      <c r="Q141" s="99"/>
      <c r="R141" s="99"/>
      <c r="S141" s="143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3" t="str">
        <f t="shared" si="50"/>
        <v/>
      </c>
      <c r="GE141" s="74" t="str">
        <f t="shared" si="51"/>
        <v>**</v>
      </c>
      <c r="GF141" s="74" t="str">
        <f t="shared" si="52"/>
        <v/>
      </c>
      <c r="GG141" s="74" t="str">
        <f t="shared" si="53"/>
        <v/>
      </c>
      <c r="GH141" s="75" t="str">
        <f t="shared" si="54"/>
        <v/>
      </c>
      <c r="GI141" s="74" t="str">
        <f t="shared" si="55"/>
        <v/>
      </c>
      <c r="GJ141" s="75" t="str">
        <f t="shared" si="56"/>
        <v/>
      </c>
      <c r="GK141" s="75" t="str">
        <f t="shared" si="57"/>
        <v/>
      </c>
      <c r="GL141" s="75" t="str">
        <f t="shared" si="58"/>
        <v/>
      </c>
      <c r="GM141" s="13">
        <f>ROW()</f>
        <v>141</v>
      </c>
      <c r="GN141" s="13" t="str">
        <f>IF(LEN(GL141)&gt;0,MAX(GN$11:GN140)+1,"")</f>
        <v/>
      </c>
      <c r="GO141" s="6" t="str">
        <f>IF(N141&gt;0,IF(O141=0,"K","Both"),IF(O141&gt;0,"C",""))</f>
        <v/>
      </c>
      <c r="GP141" s="75" t="str">
        <f>IF(ISTEXT(P141),A141,"")</f>
        <v/>
      </c>
      <c r="GQ141" s="76">
        <f>IF(ISNUMBER(GP141),IF(GP141&gt;8,MAX(GQ$10:GQ140)+1,0),0)</f>
        <v>0</v>
      </c>
      <c r="GR141" s="77" t="str">
        <f>IF(TRIM(P141)&gt;"a",COUNTIF([1]DrawDay1!AW$4:AW$3049,GE141)+COUNTIF([1]DrawDay1!AW$4:AW$3049,GF141)+COUNTIF([1]DrawDay2!AW$4:AW$2962,GE141)+COUNTIF([1]DrawDay2!AW$4:AW$2962,GF141)+COUNTIF([1]DrawDay3!AW$4:AW$2311,GE141)+COUNTIF([1]DrawDay3!AW$4:AW$2311,GF141)+COUNTIF([1]WarCanoe!AE$5:AE$1500,GD141),"")</f>
        <v/>
      </c>
      <c r="GS141" s="76">
        <f>IF(ISNUMBER(GR141),IF(GR141&gt;8,MAX(GS$10:GS140)+1,0),0)</f>
        <v>0</v>
      </c>
      <c r="GT141" s="78" t="str">
        <f t="shared" si="59"/>
        <v>**</v>
      </c>
      <c r="GU141" s="78"/>
      <c r="GV141" s="78" t="str">
        <f>IF(GK141="","",MATCH(GK141,GK$1:GK140,0))</f>
        <v/>
      </c>
      <c r="GW141" s="78" t="str">
        <f t="shared" si="60"/>
        <v/>
      </c>
      <c r="GX141" s="78" t="str">
        <f>IF(ISNUMBER(GW141),P141,"")</f>
        <v/>
      </c>
      <c r="GY141" s="74" t="str">
        <f>IF(ISNUMBER(GW141),INDEX(P$1:P$167,GW141),"")</f>
        <v/>
      </c>
      <c r="GZ141" s="79" t="str">
        <f>IF(ISNUMBER(GW141),MAX(GZ$11:GZ140)+1,"")</f>
        <v/>
      </c>
      <c r="HA141" s="80">
        <f>IF(ISTEXT(P141),IF(FIND(" ",P141&amp;HA$10)=(LEN(P141)+1),ROW(),0),0)</f>
        <v>0</v>
      </c>
      <c r="HB141" s="81">
        <f>IF(IF(LEN(TRIM(P141))=0,0,LEN(TRIM(P141))-LEN(SUBSTITUTE(P141," ",""))+1)&gt;2,ROW(),0)</f>
        <v>0</v>
      </c>
      <c r="HC141" s="81" t="str">
        <f>IF(LEN(R141)&gt;0,VLOOKUP(R141,HC$172:HD$179,2,FALSE),"")</f>
        <v/>
      </c>
      <c r="HD141" s="81" t="str">
        <f>IF(LEN(P141)&gt;0,IF(ISNA(HC141),ROW(),""),"")</f>
        <v/>
      </c>
      <c r="HE141" s="82" t="str">
        <f>IF(LEN(P141)&gt;0,IF(LEN(S141)&gt;0,VLOOKUP(P141,[1]PadTracInfo!G$2:H$999,2,FALSE),""),"")</f>
        <v/>
      </c>
      <c r="HF141" s="82"/>
      <c r="HG141" s="82" t="str">
        <f>IF(HF141="ok","ok",IF(LEN(S141)&gt;0,IF(S141=HE141,"ok","mismatch"),""))</f>
        <v/>
      </c>
      <c r="HH141" s="82" t="str">
        <f>IF(LEN(P141)&gt;0,IF(LEN(HG141)&gt;0,HG141,IF(LEN(S141)=0,VLOOKUP(P141,[1]PadTracInfo!G$2:H$999,2,FALSE),"")),"")</f>
        <v/>
      </c>
      <c r="HI141" s="83" t="str">
        <f>IF(LEN(P141)&gt;0,IF(ISNA(HH141),"Not Registered",IF(HH141="ok","ok",IF(HH141="mismatch","Registration number does not match",IF(ISNUMBER(HH141),"ok","Logic ERROR")))),"")</f>
        <v/>
      </c>
    </row>
    <row r="142" spans="1:217" x14ac:dyDescent="0.2">
      <c r="A142" s="54" t="str">
        <f>IF(ISTEXT(P142),COUNTIF([1]DrawDay1!AX$4:AX$3049,GE142)+COUNTIF([1]DrawDay1!AX$4:AX$3049,GF142)+COUNTIF([1]DrawDay2!AX$4:AX$2962,GE142)+COUNTIF([1]DrawDay2!AX$4:AX$2962,GF142)+COUNTIF([1]DrawDay3!AX$4:AX$2311,GE142)+COUNTIF([1]DrawDay3!AX$4:AX$2311,GF142)+COUNTIF([1]WarCanoe!AF$4:AF3489,GE142),"")</f>
        <v/>
      </c>
      <c r="B142" s="54" t="str">
        <f>IF(ISTEXT(P142),COUNTIF([1]DrawDay1!AV$4:AV$3049,GE142)+COUNTIF([1]DrawDay2!AV$4:AV$2962,GE142)+COUNTIF([1]DrawDay3!AV$4:AV$2311,GE142)+COUNTIF([1]WarCanoe!AG$4:AG3489,GE142),"")</f>
        <v/>
      </c>
      <c r="C142" s="55">
        <f t="shared" si="49"/>
        <v>0</v>
      </c>
      <c r="D142" s="54">
        <f>COUNTIFS($U$7:$GC$7,D$10,$U142:$GC142,"&gt;a")+COUNTIFS($U$7:$GC$7,D$10,$U142:$GC142,"&gt;0")</f>
        <v>0</v>
      </c>
      <c r="E142" s="54">
        <f>COUNTIFS($U$7:$GC$7,E$10,$U142:$GC142,"&gt;a")+COUNTIFS($U$7:$GC$7,E$10,$U142:$GC142,"&gt;0")</f>
        <v>0</v>
      </c>
      <c r="F142" s="54">
        <f>COUNTIFS($U$7:$GC$7,F$10,$U142:$GC142,"&gt;a")+COUNTIFS($U$7:$GC$7,F$10,$U142:$GC142,"&gt;0")</f>
        <v>0</v>
      </c>
      <c r="G142" s="54">
        <f>COUNTIFS($U$7:$GC$7,G$10,$U142:$GC142,"&gt;a")+COUNTIFS($U$7:$GC$7,G$10,$U142:$GC142,"&gt;0")</f>
        <v>0</v>
      </c>
      <c r="H142" s="54">
        <f>COUNTIFS($U$7:$GC$7,H$10,$U142:$GC142,"&gt;a")+COUNTIFS($U$7:$GC$7,H$10,$U142:$GC142,"&gt;0")</f>
        <v>0</v>
      </c>
      <c r="I142" s="54">
        <f>COUNTIFS($U$7:$GC$7,I$10,$U142:$GC142,"&gt;a")+COUNTIFS($U$7:$GC$7,I$10,$U142:$GC142,"&gt;0")</f>
        <v>0</v>
      </c>
      <c r="J142" s="54">
        <f>COUNTIFS($U$7:$GC$7,J$10,$U142:$GC142,"&gt;a")+COUNTIFS($U$7:$GC$7,J$10,$U142:$GC142,"&gt;0")</f>
        <v>0</v>
      </c>
      <c r="K142" s="54">
        <f>COUNTIFS($U$7:$GC$7,K$10,$U142:$GC142,"&gt;a")+COUNTIFS($U$7:$GC$7,K$10,$U142:$GC142,"&gt;0")</f>
        <v>0</v>
      </c>
      <c r="L142" s="54">
        <f>COUNTIFS($U$7:$GC$7,L$10,$U142:$GC142,"&gt;a")+COUNTIFS($U$7:$GC$7,L$10,$U142:$GC142,"&gt;0")</f>
        <v>0</v>
      </c>
      <c r="M142" s="54">
        <f>COUNTIFS($U$7:$GC$7,M$10,$U142:$GC142,"&gt;a")+COUNTIFS($U$7:$GC$7,M$10,$U142:$GC142,"&gt;0")</f>
        <v>0</v>
      </c>
      <c r="N142" s="54">
        <f>COUNTIFS($U$8:$GC$8,"=K",U142:GC142,"&gt;a")+COUNTIFS($U$8:$GC$8,"=K",U142:GC142,"&gt;0")</f>
        <v>0</v>
      </c>
      <c r="O142" s="54">
        <f>COUNTIFS($U$8:$GC$8,"=C",U142:GC142,"&gt;a")+COUNTIFS($U$8:$GC$8,"=C",U142:GC142,"&gt;0")</f>
        <v>0</v>
      </c>
      <c r="P142" s="142"/>
      <c r="Q142" s="99"/>
      <c r="R142" s="99"/>
      <c r="S142" s="143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3" t="str">
        <f t="shared" si="50"/>
        <v/>
      </c>
      <c r="GE142" s="74" t="str">
        <f t="shared" si="51"/>
        <v>**</v>
      </c>
      <c r="GF142" s="74" t="str">
        <f t="shared" si="52"/>
        <v/>
      </c>
      <c r="GG142" s="74" t="str">
        <f t="shared" si="53"/>
        <v/>
      </c>
      <c r="GH142" s="75" t="str">
        <f t="shared" si="54"/>
        <v/>
      </c>
      <c r="GI142" s="74" t="str">
        <f t="shared" si="55"/>
        <v/>
      </c>
      <c r="GJ142" s="75" t="str">
        <f t="shared" si="56"/>
        <v/>
      </c>
      <c r="GK142" s="75" t="str">
        <f t="shared" si="57"/>
        <v/>
      </c>
      <c r="GL142" s="75" t="str">
        <f t="shared" si="58"/>
        <v/>
      </c>
      <c r="GM142" s="13">
        <f>ROW()</f>
        <v>142</v>
      </c>
      <c r="GN142" s="13" t="str">
        <f>IF(LEN(GL142)&gt;0,MAX(GN$11:GN141)+1,"")</f>
        <v/>
      </c>
      <c r="GO142" s="6" t="str">
        <f>IF(N142&gt;0,IF(O142=0,"K","Both"),IF(O142&gt;0,"C",""))</f>
        <v/>
      </c>
      <c r="GP142" s="75" t="str">
        <f>IF(ISTEXT(P142),A142,"")</f>
        <v/>
      </c>
      <c r="GQ142" s="76">
        <f>IF(ISNUMBER(GP142),IF(GP142&gt;8,MAX(GQ$10:GQ141)+1,0),0)</f>
        <v>0</v>
      </c>
      <c r="GR142" s="77" t="str">
        <f>IF(TRIM(P142)&gt;"a",COUNTIF([1]DrawDay1!AW$4:AW$3049,GE142)+COUNTIF([1]DrawDay1!AW$4:AW$3049,GF142)+COUNTIF([1]DrawDay2!AW$4:AW$2962,GE142)+COUNTIF([1]DrawDay2!AW$4:AW$2962,GF142)+COUNTIF([1]DrawDay3!AW$4:AW$2311,GE142)+COUNTIF([1]DrawDay3!AW$4:AW$2311,GF142)+COUNTIF([1]WarCanoe!AE$5:AE$1500,GD142),"")</f>
        <v/>
      </c>
      <c r="GS142" s="76">
        <f>IF(ISNUMBER(GR142),IF(GR142&gt;8,MAX(GS$10:GS141)+1,0),0)</f>
        <v>0</v>
      </c>
      <c r="GT142" s="78" t="str">
        <f t="shared" si="59"/>
        <v>**</v>
      </c>
      <c r="GU142" s="78"/>
      <c r="GV142" s="78" t="str">
        <f>IF(GK142="","",MATCH(GK142,GK$1:GK141,0))</f>
        <v/>
      </c>
      <c r="GW142" s="78" t="str">
        <f t="shared" si="60"/>
        <v/>
      </c>
      <c r="GX142" s="78" t="str">
        <f>IF(ISNUMBER(GW142),P142,"")</f>
        <v/>
      </c>
      <c r="GY142" s="74" t="str">
        <f>IF(ISNUMBER(GW142),INDEX(P$1:P$167,GW142),"")</f>
        <v/>
      </c>
      <c r="GZ142" s="79" t="str">
        <f>IF(ISNUMBER(GW142),MAX(GZ$11:GZ141)+1,"")</f>
        <v/>
      </c>
      <c r="HA142" s="80">
        <f>IF(ISTEXT(P142),IF(FIND(" ",P142&amp;HA$10)=(LEN(P142)+1),ROW(),0),0)</f>
        <v>0</v>
      </c>
      <c r="HB142" s="81">
        <f>IF(IF(LEN(TRIM(P142))=0,0,LEN(TRIM(P142))-LEN(SUBSTITUTE(P142," ",""))+1)&gt;2,ROW(),0)</f>
        <v>0</v>
      </c>
      <c r="HC142" s="81" t="str">
        <f>IF(LEN(R142)&gt;0,VLOOKUP(R142,HC$172:HD$179,2,FALSE),"")</f>
        <v/>
      </c>
      <c r="HD142" s="81" t="str">
        <f>IF(LEN(P142)&gt;0,IF(ISNA(HC142),ROW(),""),"")</f>
        <v/>
      </c>
      <c r="HE142" s="82" t="str">
        <f>IF(LEN(P142)&gt;0,IF(LEN(S142)&gt;0,VLOOKUP(P142,[1]PadTracInfo!G$2:H$999,2,FALSE),""),"")</f>
        <v/>
      </c>
      <c r="HF142" s="82"/>
      <c r="HG142" s="82" t="str">
        <f>IF(HF142="ok","ok",IF(LEN(S142)&gt;0,IF(S142=HE142,"ok","mismatch"),""))</f>
        <v/>
      </c>
      <c r="HH142" s="82" t="str">
        <f>IF(LEN(P142)&gt;0,IF(LEN(HG142)&gt;0,HG142,IF(LEN(S142)=0,VLOOKUP(P142,[1]PadTracInfo!G$2:H$999,2,FALSE),"")),"")</f>
        <v/>
      </c>
      <c r="HI142" s="83" t="str">
        <f>IF(LEN(P142)&gt;0,IF(ISNA(HH142),"Not Registered",IF(HH142="ok","ok",IF(HH142="mismatch","Registration number does not match",IF(ISNUMBER(HH142),"ok","Logic ERROR")))),"")</f>
        <v/>
      </c>
    </row>
    <row r="143" spans="1:217" x14ac:dyDescent="0.2">
      <c r="A143" s="54" t="str">
        <f>IF(ISTEXT(P143),COUNTIF([1]DrawDay1!AX$4:AX$3049,GE143)+COUNTIF([1]DrawDay1!AX$4:AX$3049,GF143)+COUNTIF([1]DrawDay2!AX$4:AX$2962,GE143)+COUNTIF([1]DrawDay2!AX$4:AX$2962,GF143)+COUNTIF([1]DrawDay3!AX$4:AX$2311,GE143)+COUNTIF([1]DrawDay3!AX$4:AX$2311,GF143)+COUNTIF([1]WarCanoe!AF$4:AF3490,GE143),"")</f>
        <v/>
      </c>
      <c r="B143" s="54" t="str">
        <f>IF(ISTEXT(P143),COUNTIF([1]DrawDay1!AV$4:AV$3049,GE143)+COUNTIF([1]DrawDay2!AV$4:AV$2962,GE143)+COUNTIF([1]DrawDay3!AV$4:AV$2311,GE143)+COUNTIF([1]WarCanoe!AG$4:AG3490,GE143),"")</f>
        <v/>
      </c>
      <c r="C143" s="55">
        <f t="shared" si="49"/>
        <v>0</v>
      </c>
      <c r="D143" s="54">
        <f>COUNTIFS($U$7:$GC$7,D$10,$U143:$GC143,"&gt;a")+COUNTIFS($U$7:$GC$7,D$10,$U143:$GC143,"&gt;0")</f>
        <v>0</v>
      </c>
      <c r="E143" s="54">
        <f>COUNTIFS($U$7:$GC$7,E$10,$U143:$GC143,"&gt;a")+COUNTIFS($U$7:$GC$7,E$10,$U143:$GC143,"&gt;0")</f>
        <v>0</v>
      </c>
      <c r="F143" s="54">
        <f>COUNTIFS($U$7:$GC$7,F$10,$U143:$GC143,"&gt;a")+COUNTIFS($U$7:$GC$7,F$10,$U143:$GC143,"&gt;0")</f>
        <v>0</v>
      </c>
      <c r="G143" s="54">
        <f>COUNTIFS($U$7:$GC$7,G$10,$U143:$GC143,"&gt;a")+COUNTIFS($U$7:$GC$7,G$10,$U143:$GC143,"&gt;0")</f>
        <v>0</v>
      </c>
      <c r="H143" s="54">
        <f>COUNTIFS($U$7:$GC$7,H$10,$U143:$GC143,"&gt;a")+COUNTIFS($U$7:$GC$7,H$10,$U143:$GC143,"&gt;0")</f>
        <v>0</v>
      </c>
      <c r="I143" s="54">
        <f>COUNTIFS($U$7:$GC$7,I$10,$U143:$GC143,"&gt;a")+COUNTIFS($U$7:$GC$7,I$10,$U143:$GC143,"&gt;0")</f>
        <v>0</v>
      </c>
      <c r="J143" s="54">
        <f>COUNTIFS($U$7:$GC$7,J$10,$U143:$GC143,"&gt;a")+COUNTIFS($U$7:$GC$7,J$10,$U143:$GC143,"&gt;0")</f>
        <v>0</v>
      </c>
      <c r="K143" s="54">
        <f>COUNTIFS($U$7:$GC$7,K$10,$U143:$GC143,"&gt;a")+COUNTIFS($U$7:$GC$7,K$10,$U143:$GC143,"&gt;0")</f>
        <v>0</v>
      </c>
      <c r="L143" s="54">
        <f>COUNTIFS($U$7:$GC$7,L$10,$U143:$GC143,"&gt;a")+COUNTIFS($U$7:$GC$7,L$10,$U143:$GC143,"&gt;0")</f>
        <v>0</v>
      </c>
      <c r="M143" s="54">
        <f>COUNTIFS($U$7:$GC$7,M$10,$U143:$GC143,"&gt;a")+COUNTIFS($U$7:$GC$7,M$10,$U143:$GC143,"&gt;0")</f>
        <v>0</v>
      </c>
      <c r="N143" s="54">
        <f>COUNTIFS($U$8:$GC$8,"=K",U143:GC143,"&gt;a")+COUNTIFS($U$8:$GC$8,"=K",U143:GC143,"&gt;0")</f>
        <v>0</v>
      </c>
      <c r="O143" s="54">
        <f>COUNTIFS($U$8:$GC$8,"=C",U143:GC143,"&gt;a")+COUNTIFS($U$8:$GC$8,"=C",U143:GC143,"&gt;0")</f>
        <v>0</v>
      </c>
      <c r="P143" s="142"/>
      <c r="Q143" s="99"/>
      <c r="R143" s="99"/>
      <c r="S143" s="143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3" t="str">
        <f t="shared" si="50"/>
        <v/>
      </c>
      <c r="GE143" s="74" t="str">
        <f t="shared" si="51"/>
        <v>**</v>
      </c>
      <c r="GF143" s="74" t="str">
        <f t="shared" si="52"/>
        <v/>
      </c>
      <c r="GG143" s="74" t="str">
        <f t="shared" si="53"/>
        <v/>
      </c>
      <c r="GH143" s="75" t="str">
        <f t="shared" si="54"/>
        <v/>
      </c>
      <c r="GI143" s="74" t="str">
        <f t="shared" si="55"/>
        <v/>
      </c>
      <c r="GJ143" s="75" t="str">
        <f t="shared" si="56"/>
        <v/>
      </c>
      <c r="GK143" s="75" t="str">
        <f t="shared" si="57"/>
        <v/>
      </c>
      <c r="GL143" s="75" t="str">
        <f t="shared" si="58"/>
        <v/>
      </c>
      <c r="GM143" s="13">
        <f>ROW()</f>
        <v>143</v>
      </c>
      <c r="GN143" s="13" t="str">
        <f>IF(LEN(GL143)&gt;0,MAX(GN$11:GN142)+1,"")</f>
        <v/>
      </c>
      <c r="GO143" s="6" t="str">
        <f>IF(N143&gt;0,IF(O143=0,"K","Both"),IF(O143&gt;0,"C",""))</f>
        <v/>
      </c>
      <c r="GP143" s="75" t="str">
        <f>IF(ISTEXT(P143),A143,"")</f>
        <v/>
      </c>
      <c r="GQ143" s="76">
        <f>IF(ISNUMBER(GP143),IF(GP143&gt;8,MAX(GQ$10:GQ142)+1,0),0)</f>
        <v>0</v>
      </c>
      <c r="GR143" s="77" t="str">
        <f>IF(TRIM(P143)&gt;"a",COUNTIF([1]DrawDay1!AW$4:AW$3049,GE143)+COUNTIF([1]DrawDay1!AW$4:AW$3049,GF143)+COUNTIF([1]DrawDay2!AW$4:AW$2962,GE143)+COUNTIF([1]DrawDay2!AW$4:AW$2962,GF143)+COUNTIF([1]DrawDay3!AW$4:AW$2311,GE143)+COUNTIF([1]DrawDay3!AW$4:AW$2311,GF143)+COUNTIF([1]WarCanoe!AE$5:AE$1500,GD143),"")</f>
        <v/>
      </c>
      <c r="GS143" s="76">
        <f>IF(ISNUMBER(GR143),IF(GR143&gt;8,MAX(GS$10:GS142)+1,0),0)</f>
        <v>0</v>
      </c>
      <c r="GT143" s="78" t="str">
        <f t="shared" si="59"/>
        <v>**</v>
      </c>
      <c r="GU143" s="78"/>
      <c r="GV143" s="78" t="str">
        <f>IF(GK143="","",MATCH(GK143,GK$1:GK142,0))</f>
        <v/>
      </c>
      <c r="GW143" s="78" t="str">
        <f t="shared" si="60"/>
        <v/>
      </c>
      <c r="GX143" s="78" t="str">
        <f>IF(ISNUMBER(GW143),P143,"")</f>
        <v/>
      </c>
      <c r="GY143" s="74" t="str">
        <f>IF(ISNUMBER(GW143),INDEX(P$1:P$167,GW143),"")</f>
        <v/>
      </c>
      <c r="GZ143" s="79" t="str">
        <f>IF(ISNUMBER(GW143),MAX(GZ$11:GZ142)+1,"")</f>
        <v/>
      </c>
      <c r="HA143" s="80">
        <f>IF(ISTEXT(P143),IF(FIND(" ",P143&amp;HA$10)=(LEN(P143)+1),ROW(),0),0)</f>
        <v>0</v>
      </c>
      <c r="HB143" s="81">
        <f>IF(IF(LEN(TRIM(P143))=0,0,LEN(TRIM(P143))-LEN(SUBSTITUTE(P143," ",""))+1)&gt;2,ROW(),0)</f>
        <v>0</v>
      </c>
      <c r="HC143" s="81" t="str">
        <f>IF(LEN(R143)&gt;0,VLOOKUP(R143,HC$172:HD$179,2,FALSE),"")</f>
        <v/>
      </c>
      <c r="HD143" s="81" t="str">
        <f>IF(LEN(P143)&gt;0,IF(ISNA(HC143),ROW(),""),"")</f>
        <v/>
      </c>
      <c r="HE143" s="82" t="str">
        <f>IF(LEN(P143)&gt;0,IF(LEN(S143)&gt;0,VLOOKUP(P143,[1]PadTracInfo!G$2:H$999,2,FALSE),""),"")</f>
        <v/>
      </c>
      <c r="HF143" s="82"/>
      <c r="HG143" s="82" t="str">
        <f>IF(HF143="ok","ok",IF(LEN(S143)&gt;0,IF(S143=HE143,"ok","mismatch"),""))</f>
        <v/>
      </c>
      <c r="HH143" s="82" t="str">
        <f>IF(LEN(P143)&gt;0,IF(LEN(HG143)&gt;0,HG143,IF(LEN(S143)=0,VLOOKUP(P143,[1]PadTracInfo!G$2:H$999,2,FALSE),"")),"")</f>
        <v/>
      </c>
      <c r="HI143" s="83" t="str">
        <f>IF(LEN(P143)&gt;0,IF(ISNA(HH143),"Not Registered",IF(HH143="ok","ok",IF(HH143="mismatch","Registration number does not match",IF(ISNUMBER(HH143),"ok","Logic ERROR")))),"")</f>
        <v/>
      </c>
    </row>
    <row r="144" spans="1:217" x14ac:dyDescent="0.2">
      <c r="A144" s="54" t="str">
        <f>IF(ISTEXT(P144),COUNTIF([1]DrawDay1!AX$4:AX$3049,GE144)+COUNTIF([1]DrawDay1!AX$4:AX$3049,GF144)+COUNTIF([1]DrawDay2!AX$4:AX$2962,GE144)+COUNTIF([1]DrawDay2!AX$4:AX$2962,GF144)+COUNTIF([1]DrawDay3!AX$4:AX$2311,GE144)+COUNTIF([1]DrawDay3!AX$4:AX$2311,GF144)+COUNTIF([1]WarCanoe!AF$4:AF3491,GE144),"")</f>
        <v/>
      </c>
      <c r="B144" s="54" t="str">
        <f>IF(ISTEXT(P144),COUNTIF([1]DrawDay1!AV$4:AV$3049,GE144)+COUNTIF([1]DrawDay2!AV$4:AV$2962,GE144)+COUNTIF([1]DrawDay3!AV$4:AV$2311,GE144)+COUNTIF([1]WarCanoe!AG$4:AG3491,GE144),"")</f>
        <v/>
      </c>
      <c r="C144" s="55">
        <f t="shared" si="49"/>
        <v>0</v>
      </c>
      <c r="D144" s="54">
        <f>COUNTIFS($U$7:$GC$7,D$10,$U144:$GC144,"&gt;a")+COUNTIFS($U$7:$GC$7,D$10,$U144:$GC144,"&gt;0")</f>
        <v>0</v>
      </c>
      <c r="E144" s="54">
        <f>COUNTIFS($U$7:$GC$7,E$10,$U144:$GC144,"&gt;a")+COUNTIFS($U$7:$GC$7,E$10,$U144:$GC144,"&gt;0")</f>
        <v>0</v>
      </c>
      <c r="F144" s="54">
        <f>COUNTIFS($U$7:$GC$7,F$10,$U144:$GC144,"&gt;a")+COUNTIFS($U$7:$GC$7,F$10,$U144:$GC144,"&gt;0")</f>
        <v>0</v>
      </c>
      <c r="G144" s="54">
        <f>COUNTIFS($U$7:$GC$7,G$10,$U144:$GC144,"&gt;a")+COUNTIFS($U$7:$GC$7,G$10,$U144:$GC144,"&gt;0")</f>
        <v>0</v>
      </c>
      <c r="H144" s="54">
        <f>COUNTIFS($U$7:$GC$7,H$10,$U144:$GC144,"&gt;a")+COUNTIFS($U$7:$GC$7,H$10,$U144:$GC144,"&gt;0")</f>
        <v>0</v>
      </c>
      <c r="I144" s="54">
        <f>COUNTIFS($U$7:$GC$7,I$10,$U144:$GC144,"&gt;a")+COUNTIFS($U$7:$GC$7,I$10,$U144:$GC144,"&gt;0")</f>
        <v>0</v>
      </c>
      <c r="J144" s="54">
        <f>COUNTIFS($U$7:$GC$7,J$10,$U144:$GC144,"&gt;a")+COUNTIFS($U$7:$GC$7,J$10,$U144:$GC144,"&gt;0")</f>
        <v>0</v>
      </c>
      <c r="K144" s="54">
        <f>COUNTIFS($U$7:$GC$7,K$10,$U144:$GC144,"&gt;a")+COUNTIFS($U$7:$GC$7,K$10,$U144:$GC144,"&gt;0")</f>
        <v>0</v>
      </c>
      <c r="L144" s="54">
        <f>COUNTIFS($U$7:$GC$7,L$10,$U144:$GC144,"&gt;a")+COUNTIFS($U$7:$GC$7,L$10,$U144:$GC144,"&gt;0")</f>
        <v>0</v>
      </c>
      <c r="M144" s="54">
        <f>COUNTIFS($U$7:$GC$7,M$10,$U144:$GC144,"&gt;a")+COUNTIFS($U$7:$GC$7,M$10,$U144:$GC144,"&gt;0")</f>
        <v>0</v>
      </c>
      <c r="N144" s="54">
        <f>COUNTIFS($U$8:$GC$8,"=K",U144:GC144,"&gt;a")+COUNTIFS($U$8:$GC$8,"=K",U144:GC144,"&gt;0")</f>
        <v>0</v>
      </c>
      <c r="O144" s="54">
        <f>COUNTIFS($U$8:$GC$8,"=C",U144:GC144,"&gt;a")+COUNTIFS($U$8:$GC$8,"=C",U144:GC144,"&gt;0")</f>
        <v>0</v>
      </c>
      <c r="P144" s="142"/>
      <c r="Q144" s="99"/>
      <c r="R144" s="99"/>
      <c r="S144" s="143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3" t="str">
        <f t="shared" si="50"/>
        <v/>
      </c>
      <c r="GE144" s="74" t="str">
        <f t="shared" si="51"/>
        <v>**</v>
      </c>
      <c r="GF144" s="74" t="str">
        <f t="shared" si="52"/>
        <v/>
      </c>
      <c r="GG144" s="74" t="str">
        <f t="shared" si="53"/>
        <v/>
      </c>
      <c r="GH144" s="75" t="str">
        <f t="shared" si="54"/>
        <v/>
      </c>
      <c r="GI144" s="74" t="str">
        <f t="shared" si="55"/>
        <v/>
      </c>
      <c r="GJ144" s="75" t="str">
        <f t="shared" si="56"/>
        <v/>
      </c>
      <c r="GK144" s="75" t="str">
        <f t="shared" si="57"/>
        <v/>
      </c>
      <c r="GL144" s="75" t="str">
        <f t="shared" si="58"/>
        <v/>
      </c>
      <c r="GM144" s="13">
        <f>ROW()</f>
        <v>144</v>
      </c>
      <c r="GN144" s="13" t="str">
        <f>IF(LEN(GL144)&gt;0,MAX(GN$11:GN143)+1,"")</f>
        <v/>
      </c>
      <c r="GO144" s="6" t="str">
        <f>IF(N144&gt;0,IF(O144=0,"K","Both"),IF(O144&gt;0,"C",""))</f>
        <v/>
      </c>
      <c r="GP144" s="75" t="str">
        <f>IF(ISTEXT(P144),A144,"")</f>
        <v/>
      </c>
      <c r="GQ144" s="76">
        <f>IF(ISNUMBER(GP144),IF(GP144&gt;8,MAX(GQ$10:GQ143)+1,0),0)</f>
        <v>0</v>
      </c>
      <c r="GR144" s="77" t="str">
        <f>IF(TRIM(P144)&gt;"a",COUNTIF([1]DrawDay1!AW$4:AW$3049,GE144)+COUNTIF([1]DrawDay1!AW$4:AW$3049,GF144)+COUNTIF([1]DrawDay2!AW$4:AW$2962,GE144)+COUNTIF([1]DrawDay2!AW$4:AW$2962,GF144)+COUNTIF([1]DrawDay3!AW$4:AW$2311,GE144)+COUNTIF([1]DrawDay3!AW$4:AW$2311,GF144)+COUNTIF([1]WarCanoe!AE$5:AE$1500,GD144),"")</f>
        <v/>
      </c>
      <c r="GS144" s="76">
        <f>IF(ISNUMBER(GR144),IF(GR144&gt;8,MAX(GS$10:GS143)+1,0),0)</f>
        <v>0</v>
      </c>
      <c r="GT144" s="78" t="str">
        <f t="shared" si="59"/>
        <v>**</v>
      </c>
      <c r="GU144" s="78"/>
      <c r="GV144" s="78" t="str">
        <f>IF(GK144="","",MATCH(GK144,GK$1:GK143,0))</f>
        <v/>
      </c>
      <c r="GW144" s="78" t="str">
        <f t="shared" si="60"/>
        <v/>
      </c>
      <c r="GX144" s="78" t="str">
        <f>IF(ISNUMBER(GW144),P144,"")</f>
        <v/>
      </c>
      <c r="GY144" s="74" t="str">
        <f>IF(ISNUMBER(GW144),INDEX(P$1:P$167,GW144),"")</f>
        <v/>
      </c>
      <c r="GZ144" s="79" t="str">
        <f>IF(ISNUMBER(GW144),MAX(GZ$11:GZ143)+1,"")</f>
        <v/>
      </c>
      <c r="HA144" s="80">
        <f>IF(ISTEXT(P144),IF(FIND(" ",P144&amp;HA$10)=(LEN(P144)+1),ROW(),0),0)</f>
        <v>0</v>
      </c>
      <c r="HB144" s="81">
        <f>IF(IF(LEN(TRIM(P144))=0,0,LEN(TRIM(P144))-LEN(SUBSTITUTE(P144," ",""))+1)&gt;2,ROW(),0)</f>
        <v>0</v>
      </c>
      <c r="HC144" s="81" t="str">
        <f>IF(LEN(R144)&gt;0,VLOOKUP(R144,HC$172:HD$179,2,FALSE),"")</f>
        <v/>
      </c>
      <c r="HD144" s="81" t="str">
        <f>IF(LEN(P144)&gt;0,IF(ISNA(HC144),ROW(),""),"")</f>
        <v/>
      </c>
      <c r="HE144" s="82" t="str">
        <f>IF(LEN(P144)&gt;0,IF(LEN(S144)&gt;0,VLOOKUP(P144,[1]PadTracInfo!G$2:H$999,2,FALSE),""),"")</f>
        <v/>
      </c>
      <c r="HF144" s="82"/>
      <c r="HG144" s="82" t="str">
        <f>IF(HF144="ok","ok",IF(LEN(S144)&gt;0,IF(S144=HE144,"ok","mismatch"),""))</f>
        <v/>
      </c>
      <c r="HH144" s="82" t="str">
        <f>IF(LEN(P144)&gt;0,IF(LEN(HG144)&gt;0,HG144,IF(LEN(S144)=0,VLOOKUP(P144,[1]PadTracInfo!G$2:H$999,2,FALSE),"")),"")</f>
        <v/>
      </c>
      <c r="HI144" s="83" t="str">
        <f>IF(LEN(P144)&gt;0,IF(ISNA(HH144),"Not Registered",IF(HH144="ok","ok",IF(HH144="mismatch","Registration number does not match",IF(ISNUMBER(HH144),"ok","Logic ERROR")))),"")</f>
        <v/>
      </c>
    </row>
    <row r="145" spans="1:217" x14ac:dyDescent="0.2">
      <c r="A145" s="54" t="str">
        <f>IF(ISTEXT(P145),COUNTIF([1]DrawDay1!AX$4:AX$3049,GE145)+COUNTIF([1]DrawDay1!AX$4:AX$3049,GF145)+COUNTIF([1]DrawDay2!AX$4:AX$2962,GE145)+COUNTIF([1]DrawDay2!AX$4:AX$2962,GF145)+COUNTIF([1]DrawDay3!AX$4:AX$2311,GE145)+COUNTIF([1]DrawDay3!AX$4:AX$2311,GF145)+COUNTIF([1]WarCanoe!AF$4:AF3492,GE145),"")</f>
        <v/>
      </c>
      <c r="B145" s="54" t="str">
        <f>IF(ISTEXT(P145),COUNTIF([1]DrawDay1!AV$4:AV$3049,GE145)+COUNTIF([1]DrawDay2!AV$4:AV$2962,GE145)+COUNTIF([1]DrawDay3!AV$4:AV$2311,GE145)+COUNTIF([1]WarCanoe!AG$4:AG3492,GE145),"")</f>
        <v/>
      </c>
      <c r="C145" s="55">
        <f t="shared" si="49"/>
        <v>0</v>
      </c>
      <c r="D145" s="54">
        <f>COUNTIFS($U$7:$GC$7,D$10,$U145:$GC145,"&gt;a")+COUNTIFS($U$7:$GC$7,D$10,$U145:$GC145,"&gt;0")</f>
        <v>0</v>
      </c>
      <c r="E145" s="54">
        <f>COUNTIFS($U$7:$GC$7,E$10,$U145:$GC145,"&gt;a")+COUNTIFS($U$7:$GC$7,E$10,$U145:$GC145,"&gt;0")</f>
        <v>0</v>
      </c>
      <c r="F145" s="54">
        <f>COUNTIFS($U$7:$GC$7,F$10,$U145:$GC145,"&gt;a")+COUNTIFS($U$7:$GC$7,F$10,$U145:$GC145,"&gt;0")</f>
        <v>0</v>
      </c>
      <c r="G145" s="54">
        <f>COUNTIFS($U$7:$GC$7,G$10,$U145:$GC145,"&gt;a")+COUNTIFS($U$7:$GC$7,G$10,$U145:$GC145,"&gt;0")</f>
        <v>0</v>
      </c>
      <c r="H145" s="54">
        <f>COUNTIFS($U$7:$GC$7,H$10,$U145:$GC145,"&gt;a")+COUNTIFS($U$7:$GC$7,H$10,$U145:$GC145,"&gt;0")</f>
        <v>0</v>
      </c>
      <c r="I145" s="54">
        <f>COUNTIFS($U$7:$GC$7,I$10,$U145:$GC145,"&gt;a")+COUNTIFS($U$7:$GC$7,I$10,$U145:$GC145,"&gt;0")</f>
        <v>0</v>
      </c>
      <c r="J145" s="54">
        <f>COUNTIFS($U$7:$GC$7,J$10,$U145:$GC145,"&gt;a")+COUNTIFS($U$7:$GC$7,J$10,$U145:$GC145,"&gt;0")</f>
        <v>0</v>
      </c>
      <c r="K145" s="54">
        <f>COUNTIFS($U$7:$GC$7,K$10,$U145:$GC145,"&gt;a")+COUNTIFS($U$7:$GC$7,K$10,$U145:$GC145,"&gt;0")</f>
        <v>0</v>
      </c>
      <c r="L145" s="54">
        <f>COUNTIFS($U$7:$GC$7,L$10,$U145:$GC145,"&gt;a")+COUNTIFS($U$7:$GC$7,L$10,$U145:$GC145,"&gt;0")</f>
        <v>0</v>
      </c>
      <c r="M145" s="54">
        <f>COUNTIFS($U$7:$GC$7,M$10,$U145:$GC145,"&gt;a")+COUNTIFS($U$7:$GC$7,M$10,$U145:$GC145,"&gt;0")</f>
        <v>0</v>
      </c>
      <c r="N145" s="54">
        <f>COUNTIFS($U$8:$GC$8,"=K",U145:GC145,"&gt;a")+COUNTIFS($U$8:$GC$8,"=K",U145:GC145,"&gt;0")</f>
        <v>0</v>
      </c>
      <c r="O145" s="54">
        <f>COUNTIFS($U$8:$GC$8,"=C",U145:GC145,"&gt;a")+COUNTIFS($U$8:$GC$8,"=C",U145:GC145,"&gt;0")</f>
        <v>0</v>
      </c>
      <c r="P145" s="142"/>
      <c r="Q145" s="99"/>
      <c r="R145" s="99"/>
      <c r="S145" s="143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3" t="str">
        <f t="shared" si="50"/>
        <v/>
      </c>
      <c r="GE145" s="74" t="str">
        <f t="shared" si="51"/>
        <v>**</v>
      </c>
      <c r="GF145" s="74" t="str">
        <f t="shared" si="52"/>
        <v/>
      </c>
      <c r="GG145" s="74" t="str">
        <f t="shared" si="53"/>
        <v/>
      </c>
      <c r="GH145" s="75" t="str">
        <f t="shared" si="54"/>
        <v/>
      </c>
      <c r="GI145" s="74" t="str">
        <f t="shared" si="55"/>
        <v/>
      </c>
      <c r="GJ145" s="75" t="str">
        <f t="shared" si="56"/>
        <v/>
      </c>
      <c r="GK145" s="75" t="str">
        <f t="shared" si="57"/>
        <v/>
      </c>
      <c r="GL145" s="75" t="str">
        <f t="shared" si="58"/>
        <v/>
      </c>
      <c r="GM145" s="13">
        <f>ROW()</f>
        <v>145</v>
      </c>
      <c r="GN145" s="13" t="str">
        <f>IF(LEN(GL145)&gt;0,MAX(GN$11:GN144)+1,"")</f>
        <v/>
      </c>
      <c r="GO145" s="6" t="str">
        <f>IF(N145&gt;0,IF(O145=0,"K","Both"),IF(O145&gt;0,"C",""))</f>
        <v/>
      </c>
      <c r="GP145" s="75" t="str">
        <f>IF(ISTEXT(P145),A145,"")</f>
        <v/>
      </c>
      <c r="GQ145" s="76">
        <f>IF(ISNUMBER(GP145),IF(GP145&gt;8,MAX(GQ$10:GQ144)+1,0),0)</f>
        <v>0</v>
      </c>
      <c r="GR145" s="77" t="str">
        <f>IF(TRIM(P145)&gt;"a",COUNTIF([1]DrawDay1!AW$4:AW$3049,GE145)+COUNTIF([1]DrawDay1!AW$4:AW$3049,GF145)+COUNTIF([1]DrawDay2!AW$4:AW$2962,GE145)+COUNTIF([1]DrawDay2!AW$4:AW$2962,GF145)+COUNTIF([1]DrawDay3!AW$4:AW$2311,GE145)+COUNTIF([1]DrawDay3!AW$4:AW$2311,GF145)+COUNTIF([1]WarCanoe!AE$5:AE$1500,GD145),"")</f>
        <v/>
      </c>
      <c r="GS145" s="76">
        <f>IF(ISNUMBER(GR145),IF(GR145&gt;8,MAX(GS$10:GS144)+1,0),0)</f>
        <v>0</v>
      </c>
      <c r="GT145" s="78" t="str">
        <f t="shared" si="59"/>
        <v>**</v>
      </c>
      <c r="GU145" s="78"/>
      <c r="GV145" s="78" t="str">
        <f>IF(GK145="","",MATCH(GK145,GK$1:GK144,0))</f>
        <v/>
      </c>
      <c r="GW145" s="78" t="str">
        <f t="shared" si="60"/>
        <v/>
      </c>
      <c r="GX145" s="78" t="str">
        <f>IF(ISNUMBER(GW145),P145,"")</f>
        <v/>
      </c>
      <c r="GY145" s="74" t="str">
        <f>IF(ISNUMBER(GW145),INDEX(P$1:P$167,GW145),"")</f>
        <v/>
      </c>
      <c r="GZ145" s="79" t="str">
        <f>IF(ISNUMBER(GW145),MAX(GZ$11:GZ144)+1,"")</f>
        <v/>
      </c>
      <c r="HA145" s="80">
        <f>IF(ISTEXT(P145),IF(FIND(" ",P145&amp;HA$10)=(LEN(P145)+1),ROW(),0),0)</f>
        <v>0</v>
      </c>
      <c r="HB145" s="81">
        <f>IF(IF(LEN(TRIM(P145))=0,0,LEN(TRIM(P145))-LEN(SUBSTITUTE(P145," ",""))+1)&gt;2,ROW(),0)</f>
        <v>0</v>
      </c>
      <c r="HC145" s="81" t="str">
        <f>IF(LEN(R145)&gt;0,VLOOKUP(R145,HC$172:HD$179,2,FALSE),"")</f>
        <v/>
      </c>
      <c r="HD145" s="81" t="str">
        <f>IF(LEN(P145)&gt;0,IF(ISNA(HC145),ROW(),""),"")</f>
        <v/>
      </c>
      <c r="HE145" s="82" t="str">
        <f>IF(LEN(P145)&gt;0,IF(LEN(S145)&gt;0,VLOOKUP(P145,[1]PadTracInfo!G$2:H$999,2,FALSE),""),"")</f>
        <v/>
      </c>
      <c r="HF145" s="82"/>
      <c r="HG145" s="82" t="str">
        <f>IF(HF145="ok","ok",IF(LEN(S145)&gt;0,IF(S145=HE145,"ok","mismatch"),""))</f>
        <v/>
      </c>
      <c r="HH145" s="82" t="str">
        <f>IF(LEN(P145)&gt;0,IF(LEN(HG145)&gt;0,HG145,IF(LEN(S145)=0,VLOOKUP(P145,[1]PadTracInfo!G$2:H$999,2,FALSE),"")),"")</f>
        <v/>
      </c>
      <c r="HI145" s="83" t="str">
        <f>IF(LEN(P145)&gt;0,IF(ISNA(HH145),"Not Registered",IF(HH145="ok","ok",IF(HH145="mismatch","Registration number does not match",IF(ISNUMBER(HH145),"ok","Logic ERROR")))),"")</f>
        <v/>
      </c>
    </row>
    <row r="146" spans="1:217" x14ac:dyDescent="0.2">
      <c r="A146" s="54" t="str">
        <f>IF(ISTEXT(P146),COUNTIF([1]DrawDay1!AX$4:AX$3049,GE146)+COUNTIF([1]DrawDay1!AX$4:AX$3049,GF146)+COUNTIF([1]DrawDay2!AX$4:AX$2962,GE146)+COUNTIF([1]DrawDay2!AX$4:AX$2962,GF146)+COUNTIF([1]DrawDay3!AX$4:AX$2311,GE146)+COUNTIF([1]DrawDay3!AX$4:AX$2311,GF146)+COUNTIF([1]WarCanoe!AF$4:AF3493,GE146),"")</f>
        <v/>
      </c>
      <c r="B146" s="54" t="str">
        <f>IF(ISTEXT(P146),COUNTIF([1]DrawDay1!AV$4:AV$3049,GE146)+COUNTIF([1]DrawDay2!AV$4:AV$2962,GE146)+COUNTIF([1]DrawDay3!AV$4:AV$2311,GE146)+COUNTIF([1]WarCanoe!AG$4:AG3493,GE146),"")</f>
        <v/>
      </c>
      <c r="C146" s="55">
        <f t="shared" si="49"/>
        <v>0</v>
      </c>
      <c r="D146" s="54">
        <f>COUNTIFS($U$7:$GC$7,D$10,$U146:$GC146,"&gt;a")+COUNTIFS($U$7:$GC$7,D$10,$U146:$GC146,"&gt;0")</f>
        <v>0</v>
      </c>
      <c r="E146" s="54">
        <f>COUNTIFS($U$7:$GC$7,E$10,$U146:$GC146,"&gt;a")+COUNTIFS($U$7:$GC$7,E$10,$U146:$GC146,"&gt;0")</f>
        <v>0</v>
      </c>
      <c r="F146" s="54">
        <f>COUNTIFS($U$7:$GC$7,F$10,$U146:$GC146,"&gt;a")+COUNTIFS($U$7:$GC$7,F$10,$U146:$GC146,"&gt;0")</f>
        <v>0</v>
      </c>
      <c r="G146" s="54">
        <f>COUNTIFS($U$7:$GC$7,G$10,$U146:$GC146,"&gt;a")+COUNTIFS($U$7:$GC$7,G$10,$U146:$GC146,"&gt;0")</f>
        <v>0</v>
      </c>
      <c r="H146" s="54">
        <f>COUNTIFS($U$7:$GC$7,H$10,$U146:$GC146,"&gt;a")+COUNTIFS($U$7:$GC$7,H$10,$U146:$GC146,"&gt;0")</f>
        <v>0</v>
      </c>
      <c r="I146" s="54">
        <f>COUNTIFS($U$7:$GC$7,I$10,$U146:$GC146,"&gt;a")+COUNTIFS($U$7:$GC$7,I$10,$U146:$GC146,"&gt;0")</f>
        <v>0</v>
      </c>
      <c r="J146" s="54">
        <f>COUNTIFS($U$7:$GC$7,J$10,$U146:$GC146,"&gt;a")+COUNTIFS($U$7:$GC$7,J$10,$U146:$GC146,"&gt;0")</f>
        <v>0</v>
      </c>
      <c r="K146" s="54">
        <f>COUNTIFS($U$7:$GC$7,K$10,$U146:$GC146,"&gt;a")+COUNTIFS($U$7:$GC$7,K$10,$U146:$GC146,"&gt;0")</f>
        <v>0</v>
      </c>
      <c r="L146" s="54">
        <f>COUNTIFS($U$7:$GC$7,L$10,$U146:$GC146,"&gt;a")+COUNTIFS($U$7:$GC$7,L$10,$U146:$GC146,"&gt;0")</f>
        <v>0</v>
      </c>
      <c r="M146" s="54">
        <f>COUNTIFS($U$7:$GC$7,M$10,$U146:$GC146,"&gt;a")+COUNTIFS($U$7:$GC$7,M$10,$U146:$GC146,"&gt;0")</f>
        <v>0</v>
      </c>
      <c r="N146" s="54">
        <f>COUNTIFS($U$8:$GC$8,"=K",U146:GC146,"&gt;a")+COUNTIFS($U$8:$GC$8,"=K",U146:GC146,"&gt;0")</f>
        <v>0</v>
      </c>
      <c r="O146" s="54">
        <f>COUNTIFS($U$8:$GC$8,"=C",U146:GC146,"&gt;a")+COUNTIFS($U$8:$GC$8,"=C",U146:GC146,"&gt;0")</f>
        <v>0</v>
      </c>
      <c r="P146" s="142"/>
      <c r="Q146" s="99"/>
      <c r="R146" s="99"/>
      <c r="S146" s="143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3" t="str">
        <f t="shared" si="50"/>
        <v/>
      </c>
      <c r="GE146" s="74" t="str">
        <f t="shared" si="51"/>
        <v>**</v>
      </c>
      <c r="GF146" s="74" t="str">
        <f t="shared" si="52"/>
        <v/>
      </c>
      <c r="GG146" s="74" t="str">
        <f t="shared" si="53"/>
        <v/>
      </c>
      <c r="GH146" s="75" t="str">
        <f t="shared" si="54"/>
        <v/>
      </c>
      <c r="GI146" s="74" t="str">
        <f t="shared" si="55"/>
        <v/>
      </c>
      <c r="GJ146" s="75" t="str">
        <f t="shared" si="56"/>
        <v/>
      </c>
      <c r="GK146" s="75" t="str">
        <f t="shared" si="57"/>
        <v/>
      </c>
      <c r="GL146" s="75" t="str">
        <f t="shared" si="58"/>
        <v/>
      </c>
      <c r="GM146" s="13">
        <f>ROW()</f>
        <v>146</v>
      </c>
      <c r="GN146" s="13" t="str">
        <f>IF(LEN(GL146)&gt;0,MAX(GN$11:GN145)+1,"")</f>
        <v/>
      </c>
      <c r="GO146" s="6" t="str">
        <f>IF(N146&gt;0,IF(O146=0,"K","Both"),IF(O146&gt;0,"C",""))</f>
        <v/>
      </c>
      <c r="GP146" s="75" t="str">
        <f>IF(ISTEXT(P146),A146,"")</f>
        <v/>
      </c>
      <c r="GQ146" s="76">
        <f>IF(ISNUMBER(GP146),IF(GP146&gt;8,MAX(GQ$10:GQ145)+1,0),0)</f>
        <v>0</v>
      </c>
      <c r="GR146" s="77" t="str">
        <f>IF(TRIM(P146)&gt;"a",COUNTIF([1]DrawDay1!AW$4:AW$3049,GE146)+COUNTIF([1]DrawDay1!AW$4:AW$3049,GF146)+COUNTIF([1]DrawDay2!AW$4:AW$2962,GE146)+COUNTIF([1]DrawDay2!AW$4:AW$2962,GF146)+COUNTIF([1]DrawDay3!AW$4:AW$2311,GE146)+COUNTIF([1]DrawDay3!AW$4:AW$2311,GF146)+COUNTIF([1]WarCanoe!AE$5:AE$1500,GD146),"")</f>
        <v/>
      </c>
      <c r="GS146" s="76">
        <f>IF(ISNUMBER(GR146),IF(GR146&gt;8,MAX(GS$10:GS145)+1,0),0)</f>
        <v>0</v>
      </c>
      <c r="GT146" s="78" t="str">
        <f t="shared" si="59"/>
        <v>**</v>
      </c>
      <c r="GU146" s="78"/>
      <c r="GV146" s="78" t="str">
        <f>IF(GK146="","",MATCH(GK146,GK$1:GK145,0))</f>
        <v/>
      </c>
      <c r="GW146" s="78" t="str">
        <f t="shared" si="60"/>
        <v/>
      </c>
      <c r="GX146" s="78" t="str">
        <f>IF(ISNUMBER(GW146),P146,"")</f>
        <v/>
      </c>
      <c r="GY146" s="74" t="str">
        <f>IF(ISNUMBER(GW146),INDEX(P$1:P$167,GW146),"")</f>
        <v/>
      </c>
      <c r="GZ146" s="79" t="str">
        <f>IF(ISNUMBER(GW146),MAX(GZ$11:GZ145)+1,"")</f>
        <v/>
      </c>
      <c r="HA146" s="80">
        <f>IF(ISTEXT(P146),IF(FIND(" ",P146&amp;HA$10)=(LEN(P146)+1),ROW(),0),0)</f>
        <v>0</v>
      </c>
      <c r="HB146" s="81">
        <f>IF(IF(LEN(TRIM(P146))=0,0,LEN(TRIM(P146))-LEN(SUBSTITUTE(P146," ",""))+1)&gt;2,ROW(),0)</f>
        <v>0</v>
      </c>
      <c r="HC146" s="81" t="str">
        <f>IF(LEN(R146)&gt;0,VLOOKUP(R146,HC$172:HD$179,2,FALSE),"")</f>
        <v/>
      </c>
      <c r="HD146" s="81" t="str">
        <f>IF(LEN(P146)&gt;0,IF(ISNA(HC146),ROW(),""),"")</f>
        <v/>
      </c>
      <c r="HE146" s="82" t="str">
        <f>IF(LEN(P146)&gt;0,IF(LEN(S146)&gt;0,VLOOKUP(P146,[1]PadTracInfo!G$2:H$999,2,FALSE),""),"")</f>
        <v/>
      </c>
      <c r="HF146" s="82"/>
      <c r="HG146" s="82" t="str">
        <f>IF(HF146="ok","ok",IF(LEN(S146)&gt;0,IF(S146=HE146,"ok","mismatch"),""))</f>
        <v/>
      </c>
      <c r="HH146" s="82" t="str">
        <f>IF(LEN(P146)&gt;0,IF(LEN(HG146)&gt;0,HG146,IF(LEN(S146)=0,VLOOKUP(P146,[1]PadTracInfo!G$2:H$999,2,FALSE),"")),"")</f>
        <v/>
      </c>
      <c r="HI146" s="83" t="str">
        <f>IF(LEN(P146)&gt;0,IF(ISNA(HH146),"Not Registered",IF(HH146="ok","ok",IF(HH146="mismatch","Registration number does not match",IF(ISNUMBER(HH146),"ok","Logic ERROR")))),"")</f>
        <v/>
      </c>
    </row>
    <row r="147" spans="1:217" x14ac:dyDescent="0.2">
      <c r="A147" s="54" t="str">
        <f>IF(ISTEXT(P147),COUNTIF([1]DrawDay1!AX$4:AX$3049,GE147)+COUNTIF([1]DrawDay1!AX$4:AX$3049,GF147)+COUNTIF([1]DrawDay2!AX$4:AX$2962,GE147)+COUNTIF([1]DrawDay2!AX$4:AX$2962,GF147)+COUNTIF([1]DrawDay3!AX$4:AX$2311,GE147)+COUNTIF([1]DrawDay3!AX$4:AX$2311,GF147)+COUNTIF([1]WarCanoe!AF$4:AF3494,GE147),"")</f>
        <v/>
      </c>
      <c r="B147" s="54" t="str">
        <f>IF(ISTEXT(P147),COUNTIF([1]DrawDay1!AV$4:AV$3049,GE147)+COUNTIF([1]DrawDay2!AV$4:AV$2962,GE147)+COUNTIF([1]DrawDay3!AV$4:AV$2311,GE147)+COUNTIF([1]WarCanoe!AG$4:AG3494,GE147),"")</f>
        <v/>
      </c>
      <c r="C147" s="55">
        <f t="shared" si="49"/>
        <v>0</v>
      </c>
      <c r="D147" s="54">
        <f>COUNTIFS($U$7:$GC$7,D$10,$U147:$GC147,"&gt;a")+COUNTIFS($U$7:$GC$7,D$10,$U147:$GC147,"&gt;0")</f>
        <v>0</v>
      </c>
      <c r="E147" s="54">
        <f>COUNTIFS($U$7:$GC$7,E$10,$U147:$GC147,"&gt;a")+COUNTIFS($U$7:$GC$7,E$10,$U147:$GC147,"&gt;0")</f>
        <v>0</v>
      </c>
      <c r="F147" s="54">
        <f>COUNTIFS($U$7:$GC$7,F$10,$U147:$GC147,"&gt;a")+COUNTIFS($U$7:$GC$7,F$10,$U147:$GC147,"&gt;0")</f>
        <v>0</v>
      </c>
      <c r="G147" s="54">
        <f>COUNTIFS($U$7:$GC$7,G$10,$U147:$GC147,"&gt;a")+COUNTIFS($U$7:$GC$7,G$10,$U147:$GC147,"&gt;0")</f>
        <v>0</v>
      </c>
      <c r="H147" s="54">
        <f>COUNTIFS($U$7:$GC$7,H$10,$U147:$GC147,"&gt;a")+COUNTIFS($U$7:$GC$7,H$10,$U147:$GC147,"&gt;0")</f>
        <v>0</v>
      </c>
      <c r="I147" s="54">
        <f>COUNTIFS($U$7:$GC$7,I$10,$U147:$GC147,"&gt;a")+COUNTIFS($U$7:$GC$7,I$10,$U147:$GC147,"&gt;0")</f>
        <v>0</v>
      </c>
      <c r="J147" s="54">
        <f>COUNTIFS($U$7:$GC$7,J$10,$U147:$GC147,"&gt;a")+COUNTIFS($U$7:$GC$7,J$10,$U147:$GC147,"&gt;0")</f>
        <v>0</v>
      </c>
      <c r="K147" s="54">
        <f>COUNTIFS($U$7:$GC$7,K$10,$U147:$GC147,"&gt;a")+COUNTIFS($U$7:$GC$7,K$10,$U147:$GC147,"&gt;0")</f>
        <v>0</v>
      </c>
      <c r="L147" s="54">
        <f>COUNTIFS($U$7:$GC$7,L$10,$U147:$GC147,"&gt;a")+COUNTIFS($U$7:$GC$7,L$10,$U147:$GC147,"&gt;0")</f>
        <v>0</v>
      </c>
      <c r="M147" s="54">
        <f>COUNTIFS($U$7:$GC$7,M$10,$U147:$GC147,"&gt;a")+COUNTIFS($U$7:$GC$7,M$10,$U147:$GC147,"&gt;0")</f>
        <v>0</v>
      </c>
      <c r="N147" s="54">
        <f>COUNTIFS($U$8:$GC$8,"=K",U147:GC147,"&gt;a")+COUNTIFS($U$8:$GC$8,"=K",U147:GC147,"&gt;0")</f>
        <v>0</v>
      </c>
      <c r="O147" s="54">
        <f>COUNTIFS($U$8:$GC$8,"=C",U147:GC147,"&gt;a")+COUNTIFS($U$8:$GC$8,"=C",U147:GC147,"&gt;0")</f>
        <v>0</v>
      </c>
      <c r="P147" s="142"/>
      <c r="Q147" s="99"/>
      <c r="R147" s="99"/>
      <c r="S147" s="143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3" t="str">
        <f t="shared" si="50"/>
        <v/>
      </c>
      <c r="GE147" s="74" t="str">
        <f t="shared" si="51"/>
        <v>**</v>
      </c>
      <c r="GF147" s="74" t="str">
        <f t="shared" si="52"/>
        <v/>
      </c>
      <c r="GG147" s="74" t="str">
        <f t="shared" si="53"/>
        <v/>
      </c>
      <c r="GH147" s="75" t="str">
        <f t="shared" si="54"/>
        <v/>
      </c>
      <c r="GI147" s="74" t="str">
        <f t="shared" si="55"/>
        <v/>
      </c>
      <c r="GJ147" s="75" t="str">
        <f t="shared" si="56"/>
        <v/>
      </c>
      <c r="GK147" s="75" t="str">
        <f t="shared" si="57"/>
        <v/>
      </c>
      <c r="GL147" s="75" t="str">
        <f t="shared" si="58"/>
        <v/>
      </c>
      <c r="GM147" s="13">
        <f>ROW()</f>
        <v>147</v>
      </c>
      <c r="GN147" s="13" t="str">
        <f>IF(LEN(GL147)&gt;0,MAX(GN$11:GN146)+1,"")</f>
        <v/>
      </c>
      <c r="GO147" s="6" t="str">
        <f>IF(N147&gt;0,IF(O147=0,"K","Both"),IF(O147&gt;0,"C",""))</f>
        <v/>
      </c>
      <c r="GP147" s="75" t="str">
        <f>IF(ISTEXT(P147),A147,"")</f>
        <v/>
      </c>
      <c r="GQ147" s="76">
        <f>IF(ISNUMBER(GP147),IF(GP147&gt;8,MAX(GQ$10:GQ146)+1,0),0)</f>
        <v>0</v>
      </c>
      <c r="GR147" s="77" t="str">
        <f>IF(TRIM(P147)&gt;"a",COUNTIF([1]DrawDay1!AW$4:AW$3049,GE147)+COUNTIF([1]DrawDay1!AW$4:AW$3049,GF147)+COUNTIF([1]DrawDay2!AW$4:AW$2962,GE147)+COUNTIF([1]DrawDay2!AW$4:AW$2962,GF147)+COUNTIF([1]DrawDay3!AW$4:AW$2311,GE147)+COUNTIF([1]DrawDay3!AW$4:AW$2311,GF147)+COUNTIF([1]WarCanoe!AE$5:AE$1500,GD147),"")</f>
        <v/>
      </c>
      <c r="GS147" s="76">
        <f>IF(ISNUMBER(GR147),IF(GR147&gt;8,MAX(GS$10:GS146)+1,0),0)</f>
        <v>0</v>
      </c>
      <c r="GT147" s="78" t="str">
        <f t="shared" si="59"/>
        <v>**</v>
      </c>
      <c r="GU147" s="78"/>
      <c r="GV147" s="78" t="str">
        <f>IF(GK147="","",MATCH(GK147,GK$1:GK146,0))</f>
        <v/>
      </c>
      <c r="GW147" s="78" t="str">
        <f t="shared" si="60"/>
        <v/>
      </c>
      <c r="GX147" s="78" t="str">
        <f>IF(ISNUMBER(GW147),P147,"")</f>
        <v/>
      </c>
      <c r="GY147" s="74" t="str">
        <f>IF(ISNUMBER(GW147),INDEX(P$1:P$167,GW147),"")</f>
        <v/>
      </c>
      <c r="GZ147" s="79" t="str">
        <f>IF(ISNUMBER(GW147),MAX(GZ$11:GZ146)+1,"")</f>
        <v/>
      </c>
      <c r="HA147" s="80">
        <f>IF(ISTEXT(P147),IF(FIND(" ",P147&amp;HA$10)=(LEN(P147)+1),ROW(),0),0)</f>
        <v>0</v>
      </c>
      <c r="HB147" s="81">
        <f>IF(IF(LEN(TRIM(P147))=0,0,LEN(TRIM(P147))-LEN(SUBSTITUTE(P147," ",""))+1)&gt;2,ROW(),0)</f>
        <v>0</v>
      </c>
      <c r="HC147" s="81" t="str">
        <f>IF(LEN(R147)&gt;0,VLOOKUP(R147,HC$172:HD$179,2,FALSE),"")</f>
        <v/>
      </c>
      <c r="HD147" s="81" t="str">
        <f>IF(LEN(P147)&gt;0,IF(ISNA(HC147),ROW(),""),"")</f>
        <v/>
      </c>
      <c r="HE147" s="82" t="str">
        <f>IF(LEN(P147)&gt;0,IF(LEN(S147)&gt;0,VLOOKUP(P147,[1]PadTracInfo!G$2:H$999,2,FALSE),""),"")</f>
        <v/>
      </c>
      <c r="HF147" s="82"/>
      <c r="HG147" s="82" t="str">
        <f>IF(HF147="ok","ok",IF(LEN(S147)&gt;0,IF(S147=HE147,"ok","mismatch"),""))</f>
        <v/>
      </c>
      <c r="HH147" s="82" t="str">
        <f>IF(LEN(P147)&gt;0,IF(LEN(HG147)&gt;0,HG147,IF(LEN(S147)=0,VLOOKUP(P147,[1]PadTracInfo!G$2:H$999,2,FALSE),"")),"")</f>
        <v/>
      </c>
      <c r="HI147" s="83" t="str">
        <f>IF(LEN(P147)&gt;0,IF(ISNA(HH147),"Not Registered",IF(HH147="ok","ok",IF(HH147="mismatch","Registration number does not match",IF(ISNUMBER(HH147),"ok","Logic ERROR")))),"")</f>
        <v/>
      </c>
    </row>
    <row r="148" spans="1:217" x14ac:dyDescent="0.2">
      <c r="A148" s="54" t="str">
        <f>IF(ISTEXT(P148),COUNTIF([1]DrawDay1!AX$4:AX$3049,GE148)+COUNTIF([1]DrawDay1!AX$4:AX$3049,GF148)+COUNTIF([1]DrawDay2!AX$4:AX$2962,GE148)+COUNTIF([1]DrawDay2!AX$4:AX$2962,GF148)+COUNTIF([1]DrawDay3!AX$4:AX$2311,GE148)+COUNTIF([1]DrawDay3!AX$4:AX$2311,GF148)+COUNTIF([1]WarCanoe!AF$4:AF3495,GE148),"")</f>
        <v/>
      </c>
      <c r="B148" s="54" t="str">
        <f>IF(ISTEXT(P148),COUNTIF([1]DrawDay1!AV$4:AV$3049,GE148)+COUNTIF([1]DrawDay2!AV$4:AV$2962,GE148)+COUNTIF([1]DrawDay3!AV$4:AV$2311,GE148)+COUNTIF([1]WarCanoe!AG$4:AG3495,GE148),"")</f>
        <v/>
      </c>
      <c r="C148" s="55">
        <f t="shared" si="49"/>
        <v>0</v>
      </c>
      <c r="D148" s="54">
        <f>COUNTIFS($U$7:$GC$7,D$10,$U148:$GC148,"&gt;a")+COUNTIFS($U$7:$GC$7,D$10,$U148:$GC148,"&gt;0")</f>
        <v>0</v>
      </c>
      <c r="E148" s="54">
        <f>COUNTIFS($U$7:$GC$7,E$10,$U148:$GC148,"&gt;a")+COUNTIFS($U$7:$GC$7,E$10,$U148:$GC148,"&gt;0")</f>
        <v>0</v>
      </c>
      <c r="F148" s="54">
        <f>COUNTIFS($U$7:$GC$7,F$10,$U148:$GC148,"&gt;a")+COUNTIFS($U$7:$GC$7,F$10,$U148:$GC148,"&gt;0")</f>
        <v>0</v>
      </c>
      <c r="G148" s="54">
        <f>COUNTIFS($U$7:$GC$7,G$10,$U148:$GC148,"&gt;a")+COUNTIFS($U$7:$GC$7,G$10,$U148:$GC148,"&gt;0")</f>
        <v>0</v>
      </c>
      <c r="H148" s="54">
        <f>COUNTIFS($U$7:$GC$7,H$10,$U148:$GC148,"&gt;a")+COUNTIFS($U$7:$GC$7,H$10,$U148:$GC148,"&gt;0")</f>
        <v>0</v>
      </c>
      <c r="I148" s="54">
        <f>COUNTIFS($U$7:$GC$7,I$10,$U148:$GC148,"&gt;a")+COUNTIFS($U$7:$GC$7,I$10,$U148:$GC148,"&gt;0")</f>
        <v>0</v>
      </c>
      <c r="J148" s="54">
        <f>COUNTIFS($U$7:$GC$7,J$10,$U148:$GC148,"&gt;a")+COUNTIFS($U$7:$GC$7,J$10,$U148:$GC148,"&gt;0")</f>
        <v>0</v>
      </c>
      <c r="K148" s="54">
        <f>COUNTIFS($U$7:$GC$7,K$10,$U148:$GC148,"&gt;a")+COUNTIFS($U$7:$GC$7,K$10,$U148:$GC148,"&gt;0")</f>
        <v>0</v>
      </c>
      <c r="L148" s="54">
        <f>COUNTIFS($U$7:$GC$7,L$10,$U148:$GC148,"&gt;a")+COUNTIFS($U$7:$GC$7,L$10,$U148:$GC148,"&gt;0")</f>
        <v>0</v>
      </c>
      <c r="M148" s="54">
        <f>COUNTIFS($U$7:$GC$7,M$10,$U148:$GC148,"&gt;a")+COUNTIFS($U$7:$GC$7,M$10,$U148:$GC148,"&gt;0")</f>
        <v>0</v>
      </c>
      <c r="N148" s="54">
        <f>COUNTIFS($U$8:$GC$8,"=K",U148:GC148,"&gt;a")+COUNTIFS($U$8:$GC$8,"=K",U148:GC148,"&gt;0")</f>
        <v>0</v>
      </c>
      <c r="O148" s="54">
        <f>COUNTIFS($U$8:$GC$8,"=C",U148:GC148,"&gt;a")+COUNTIFS($U$8:$GC$8,"=C",U148:GC148,"&gt;0")</f>
        <v>0</v>
      </c>
      <c r="P148" s="142"/>
      <c r="Q148" s="99"/>
      <c r="R148" s="99"/>
      <c r="S148" s="143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3" t="str">
        <f t="shared" si="50"/>
        <v/>
      </c>
      <c r="GE148" s="74" t="str">
        <f t="shared" si="51"/>
        <v>**</v>
      </c>
      <c r="GF148" s="74" t="str">
        <f t="shared" si="52"/>
        <v/>
      </c>
      <c r="GG148" s="74" t="str">
        <f t="shared" si="53"/>
        <v/>
      </c>
      <c r="GH148" s="75" t="str">
        <f t="shared" si="54"/>
        <v/>
      </c>
      <c r="GI148" s="74" t="str">
        <f t="shared" si="55"/>
        <v/>
      </c>
      <c r="GJ148" s="75" t="str">
        <f t="shared" si="56"/>
        <v/>
      </c>
      <c r="GK148" s="75" t="str">
        <f t="shared" si="57"/>
        <v/>
      </c>
      <c r="GL148" s="75" t="str">
        <f t="shared" si="58"/>
        <v/>
      </c>
      <c r="GM148" s="13">
        <f>ROW()</f>
        <v>148</v>
      </c>
      <c r="GN148" s="13" t="str">
        <f>IF(LEN(GL148)&gt;0,MAX(GN$11:GN147)+1,"")</f>
        <v/>
      </c>
      <c r="GO148" s="6" t="str">
        <f>IF(N148&gt;0,IF(O148=0,"K","Both"),IF(O148&gt;0,"C",""))</f>
        <v/>
      </c>
      <c r="GP148" s="75" t="str">
        <f>IF(ISTEXT(P148),A148,"")</f>
        <v/>
      </c>
      <c r="GQ148" s="76">
        <f>IF(ISNUMBER(GP148),IF(GP148&gt;8,MAX(GQ$10:GQ147)+1,0),0)</f>
        <v>0</v>
      </c>
      <c r="GR148" s="77" t="str">
        <f>IF(TRIM(P148)&gt;"a",COUNTIF([1]DrawDay1!AW$4:AW$3049,GE148)+COUNTIF([1]DrawDay1!AW$4:AW$3049,GF148)+COUNTIF([1]DrawDay2!AW$4:AW$2962,GE148)+COUNTIF([1]DrawDay2!AW$4:AW$2962,GF148)+COUNTIF([1]DrawDay3!AW$4:AW$2311,GE148)+COUNTIF([1]DrawDay3!AW$4:AW$2311,GF148)+COUNTIF([1]WarCanoe!AE$5:AE$1500,GD148),"")</f>
        <v/>
      </c>
      <c r="GS148" s="76">
        <f>IF(ISNUMBER(GR148),IF(GR148&gt;8,MAX(GS$10:GS147)+1,0),0)</f>
        <v>0</v>
      </c>
      <c r="GT148" s="78" t="str">
        <f t="shared" si="59"/>
        <v>**</v>
      </c>
      <c r="GU148" s="78"/>
      <c r="GV148" s="78" t="str">
        <f>IF(GK148="","",MATCH(GK148,GK$1:GK147,0))</f>
        <v/>
      </c>
      <c r="GW148" s="78" t="str">
        <f t="shared" si="60"/>
        <v/>
      </c>
      <c r="GX148" s="78" t="str">
        <f>IF(ISNUMBER(GW148),P148,"")</f>
        <v/>
      </c>
      <c r="GY148" s="74" t="str">
        <f>IF(ISNUMBER(GW148),INDEX(P$1:P$167,GW148),"")</f>
        <v/>
      </c>
      <c r="GZ148" s="79" t="str">
        <f>IF(ISNUMBER(GW148),MAX(GZ$11:GZ147)+1,"")</f>
        <v/>
      </c>
      <c r="HA148" s="80">
        <f>IF(ISTEXT(P148),IF(FIND(" ",P148&amp;HA$10)=(LEN(P148)+1),ROW(),0),0)</f>
        <v>0</v>
      </c>
      <c r="HB148" s="81">
        <f>IF(IF(LEN(TRIM(P148))=0,0,LEN(TRIM(P148))-LEN(SUBSTITUTE(P148," ",""))+1)&gt;2,ROW(),0)</f>
        <v>0</v>
      </c>
      <c r="HC148" s="81" t="str">
        <f>IF(LEN(R148)&gt;0,VLOOKUP(R148,HC$172:HD$179,2,FALSE),"")</f>
        <v/>
      </c>
      <c r="HD148" s="81" t="str">
        <f>IF(LEN(P148)&gt;0,IF(ISNA(HC148),ROW(),""),"")</f>
        <v/>
      </c>
      <c r="HE148" s="82" t="str">
        <f>IF(LEN(P148)&gt;0,IF(LEN(S148)&gt;0,VLOOKUP(P148,[1]PadTracInfo!G$2:H$999,2,FALSE),""),"")</f>
        <v/>
      </c>
      <c r="HF148" s="82"/>
      <c r="HG148" s="82" t="str">
        <f>IF(HF148="ok","ok",IF(LEN(S148)&gt;0,IF(S148=HE148,"ok","mismatch"),""))</f>
        <v/>
      </c>
      <c r="HH148" s="82" t="str">
        <f>IF(LEN(P148)&gt;0,IF(LEN(HG148)&gt;0,HG148,IF(LEN(S148)=0,VLOOKUP(P148,[1]PadTracInfo!G$2:H$999,2,FALSE),"")),"")</f>
        <v/>
      </c>
      <c r="HI148" s="83" t="str">
        <f>IF(LEN(P148)&gt;0,IF(ISNA(HH148),"Not Registered",IF(HH148="ok","ok",IF(HH148="mismatch","Registration number does not match",IF(ISNUMBER(HH148),"ok","Logic ERROR")))),"")</f>
        <v/>
      </c>
    </row>
    <row r="149" spans="1:217" x14ac:dyDescent="0.2">
      <c r="A149" s="54" t="str">
        <f>IF(ISTEXT(P149),COUNTIF([1]DrawDay1!AX$4:AX$3049,GE149)+COUNTIF([1]DrawDay1!AX$4:AX$3049,GF149)+COUNTIF([1]DrawDay2!AX$4:AX$2962,GE149)+COUNTIF([1]DrawDay2!AX$4:AX$2962,GF149)+COUNTIF([1]DrawDay3!AX$4:AX$2311,GE149)+COUNTIF([1]DrawDay3!AX$4:AX$2311,GF149)+COUNTIF([1]WarCanoe!AF$4:AF3496,GE149),"")</f>
        <v/>
      </c>
      <c r="B149" s="54" t="str">
        <f>IF(ISTEXT(P149),COUNTIF([1]DrawDay1!AV$4:AV$3049,GE149)+COUNTIF([1]DrawDay2!AV$4:AV$2962,GE149)+COUNTIF([1]DrawDay3!AV$4:AV$2311,GE149)+COUNTIF([1]WarCanoe!AG$4:AG3496,GE149),"")</f>
        <v/>
      </c>
      <c r="C149" s="55">
        <f t="shared" si="49"/>
        <v>0</v>
      </c>
      <c r="D149" s="54">
        <f>COUNTIFS($U$7:$GC$7,D$10,$U149:$GC149,"&gt;a")+COUNTIFS($U$7:$GC$7,D$10,$U149:$GC149,"&gt;0")</f>
        <v>0</v>
      </c>
      <c r="E149" s="54">
        <f>COUNTIFS($U$7:$GC$7,E$10,$U149:$GC149,"&gt;a")+COUNTIFS($U$7:$GC$7,E$10,$U149:$GC149,"&gt;0")</f>
        <v>0</v>
      </c>
      <c r="F149" s="54">
        <f>COUNTIFS($U$7:$GC$7,F$10,$U149:$GC149,"&gt;a")+COUNTIFS($U$7:$GC$7,F$10,$U149:$GC149,"&gt;0")</f>
        <v>0</v>
      </c>
      <c r="G149" s="54">
        <f>COUNTIFS($U$7:$GC$7,G$10,$U149:$GC149,"&gt;a")+COUNTIFS($U$7:$GC$7,G$10,$U149:$GC149,"&gt;0")</f>
        <v>0</v>
      </c>
      <c r="H149" s="54">
        <f>COUNTIFS($U$7:$GC$7,H$10,$U149:$GC149,"&gt;a")+COUNTIFS($U$7:$GC$7,H$10,$U149:$GC149,"&gt;0")</f>
        <v>0</v>
      </c>
      <c r="I149" s="54">
        <f>COUNTIFS($U$7:$GC$7,I$10,$U149:$GC149,"&gt;a")+COUNTIFS($U$7:$GC$7,I$10,$U149:$GC149,"&gt;0")</f>
        <v>0</v>
      </c>
      <c r="J149" s="54">
        <f>COUNTIFS($U$7:$GC$7,J$10,$U149:$GC149,"&gt;a")+COUNTIFS($U$7:$GC$7,J$10,$U149:$GC149,"&gt;0")</f>
        <v>0</v>
      </c>
      <c r="K149" s="54">
        <f>COUNTIFS($U$7:$GC$7,K$10,$U149:$GC149,"&gt;a")+COUNTIFS($U$7:$GC$7,K$10,$U149:$GC149,"&gt;0")</f>
        <v>0</v>
      </c>
      <c r="L149" s="54">
        <f>COUNTIFS($U$7:$GC$7,L$10,$U149:$GC149,"&gt;a")+COUNTIFS($U$7:$GC$7,L$10,$U149:$GC149,"&gt;0")</f>
        <v>0</v>
      </c>
      <c r="M149" s="54">
        <f>COUNTIFS($U$7:$GC$7,M$10,$U149:$GC149,"&gt;a")+COUNTIFS($U$7:$GC$7,M$10,$U149:$GC149,"&gt;0")</f>
        <v>0</v>
      </c>
      <c r="N149" s="54">
        <f>COUNTIFS($U$8:$GC$8,"=K",U149:GC149,"&gt;a")+COUNTIFS($U$8:$GC$8,"=K",U149:GC149,"&gt;0")</f>
        <v>0</v>
      </c>
      <c r="O149" s="54">
        <f>COUNTIFS($U$8:$GC$8,"=C",U149:GC149,"&gt;a")+COUNTIFS($U$8:$GC$8,"=C",U149:GC149,"&gt;0")</f>
        <v>0</v>
      </c>
      <c r="P149" s="142"/>
      <c r="Q149" s="99"/>
      <c r="R149" s="99"/>
      <c r="S149" s="143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3" t="str">
        <f t="shared" si="50"/>
        <v/>
      </c>
      <c r="GE149" s="74" t="str">
        <f t="shared" si="51"/>
        <v>**</v>
      </c>
      <c r="GF149" s="74" t="str">
        <f t="shared" si="52"/>
        <v/>
      </c>
      <c r="GG149" s="74" t="str">
        <f t="shared" si="53"/>
        <v/>
      </c>
      <c r="GH149" s="75" t="str">
        <f t="shared" si="54"/>
        <v/>
      </c>
      <c r="GI149" s="74" t="str">
        <f t="shared" si="55"/>
        <v/>
      </c>
      <c r="GJ149" s="75" t="str">
        <f t="shared" si="56"/>
        <v/>
      </c>
      <c r="GK149" s="75" t="str">
        <f t="shared" si="57"/>
        <v/>
      </c>
      <c r="GL149" s="75" t="str">
        <f t="shared" si="58"/>
        <v/>
      </c>
      <c r="GM149" s="13">
        <f>ROW()</f>
        <v>149</v>
      </c>
      <c r="GN149" s="13" t="str">
        <f>IF(LEN(GL149)&gt;0,MAX(GN$11:GN148)+1,"")</f>
        <v/>
      </c>
      <c r="GO149" s="6" t="str">
        <f>IF(N149&gt;0,IF(O149=0,"K","Both"),IF(O149&gt;0,"C",""))</f>
        <v/>
      </c>
      <c r="GP149" s="75" t="str">
        <f>IF(ISTEXT(P149),A149,"")</f>
        <v/>
      </c>
      <c r="GQ149" s="76">
        <f>IF(ISNUMBER(GP149),IF(GP149&gt;8,MAX(GQ$10:GQ148)+1,0),0)</f>
        <v>0</v>
      </c>
      <c r="GR149" s="77" t="str">
        <f>IF(TRIM(P149)&gt;"a",COUNTIF([1]DrawDay1!AW$4:AW$3049,GE149)+COUNTIF([1]DrawDay1!AW$4:AW$3049,GF149)+COUNTIF([1]DrawDay2!AW$4:AW$2962,GE149)+COUNTIF([1]DrawDay2!AW$4:AW$2962,GF149)+COUNTIF([1]DrawDay3!AW$4:AW$2311,GE149)+COUNTIF([1]DrawDay3!AW$4:AW$2311,GF149)+COUNTIF([1]WarCanoe!AE$5:AE$1500,GD149),"")</f>
        <v/>
      </c>
      <c r="GS149" s="76">
        <f>IF(ISNUMBER(GR149),IF(GR149&gt;8,MAX(GS$10:GS148)+1,0),0)</f>
        <v>0</v>
      </c>
      <c r="GT149" s="78" t="str">
        <f t="shared" si="59"/>
        <v>**</v>
      </c>
      <c r="GU149" s="78"/>
      <c r="GV149" s="78" t="str">
        <f>IF(GK149="","",MATCH(GK149,GK$1:GK148,0))</f>
        <v/>
      </c>
      <c r="GW149" s="78" t="str">
        <f t="shared" si="60"/>
        <v/>
      </c>
      <c r="GX149" s="78" t="str">
        <f>IF(ISNUMBER(GW149),P149,"")</f>
        <v/>
      </c>
      <c r="GY149" s="74" t="str">
        <f>IF(ISNUMBER(GW149),INDEX(P$1:P$167,GW149),"")</f>
        <v/>
      </c>
      <c r="GZ149" s="79" t="str">
        <f>IF(ISNUMBER(GW149),MAX(GZ$11:GZ148)+1,"")</f>
        <v/>
      </c>
      <c r="HA149" s="80">
        <f>IF(ISTEXT(P149),IF(FIND(" ",P149&amp;HA$10)=(LEN(P149)+1),ROW(),0),0)</f>
        <v>0</v>
      </c>
      <c r="HB149" s="81">
        <f>IF(IF(LEN(TRIM(P149))=0,0,LEN(TRIM(P149))-LEN(SUBSTITUTE(P149," ",""))+1)&gt;2,ROW(),0)</f>
        <v>0</v>
      </c>
      <c r="HC149" s="81" t="str">
        <f>IF(LEN(R149)&gt;0,VLOOKUP(R149,HC$172:HD$179,2,FALSE),"")</f>
        <v/>
      </c>
      <c r="HD149" s="81" t="str">
        <f>IF(LEN(P149)&gt;0,IF(ISNA(HC149),ROW(),""),"")</f>
        <v/>
      </c>
      <c r="HE149" s="82" t="str">
        <f>IF(LEN(P149)&gt;0,IF(LEN(S149)&gt;0,VLOOKUP(P149,[1]PadTracInfo!G$2:H$999,2,FALSE),""),"")</f>
        <v/>
      </c>
      <c r="HF149" s="82"/>
      <c r="HG149" s="82" t="str">
        <f>IF(HF149="ok","ok",IF(LEN(S149)&gt;0,IF(S149=HE149,"ok","mismatch"),""))</f>
        <v/>
      </c>
      <c r="HH149" s="82" t="str">
        <f>IF(LEN(P149)&gt;0,IF(LEN(HG149)&gt;0,HG149,IF(LEN(S149)=0,VLOOKUP(P149,[1]PadTracInfo!G$2:H$999,2,FALSE),"")),"")</f>
        <v/>
      </c>
      <c r="HI149" s="83" t="str">
        <f>IF(LEN(P149)&gt;0,IF(ISNA(HH149),"Not Registered",IF(HH149="ok","ok",IF(HH149="mismatch","Registration number does not match",IF(ISNUMBER(HH149),"ok","Logic ERROR")))),"")</f>
        <v/>
      </c>
    </row>
    <row r="150" spans="1:217" x14ac:dyDescent="0.2">
      <c r="A150" s="54" t="str">
        <f>IF(ISTEXT(P150),COUNTIF([1]DrawDay1!AX$4:AX$3049,GE150)+COUNTIF([1]DrawDay1!AX$4:AX$3049,GF150)+COUNTIF([1]DrawDay2!AX$4:AX$2962,GE150)+COUNTIF([1]DrawDay2!AX$4:AX$2962,GF150)+COUNTIF([1]DrawDay3!AX$4:AX$2311,GE150)+COUNTIF([1]DrawDay3!AX$4:AX$2311,GF150)+COUNTIF([1]WarCanoe!AF$4:AF3497,GE150),"")</f>
        <v/>
      </c>
      <c r="B150" s="54" t="str">
        <f>IF(ISTEXT(P150),COUNTIF([1]DrawDay1!AV$4:AV$3049,GE150)+COUNTIF([1]DrawDay2!AV$4:AV$2962,GE150)+COUNTIF([1]DrawDay3!AV$4:AV$2311,GE150)+COUNTIF([1]WarCanoe!AG$4:AG3497,GE150),"")</f>
        <v/>
      </c>
      <c r="C150" s="55">
        <f t="shared" si="49"/>
        <v>0</v>
      </c>
      <c r="D150" s="54">
        <f>COUNTIFS($U$7:$GC$7,D$10,$U150:$GC150,"&gt;a")+COUNTIFS($U$7:$GC$7,D$10,$U150:$GC150,"&gt;0")</f>
        <v>0</v>
      </c>
      <c r="E150" s="54">
        <f>COUNTIFS($U$7:$GC$7,E$10,$U150:$GC150,"&gt;a")+COUNTIFS($U$7:$GC$7,E$10,$U150:$GC150,"&gt;0")</f>
        <v>0</v>
      </c>
      <c r="F150" s="54">
        <f>COUNTIFS($U$7:$GC$7,F$10,$U150:$GC150,"&gt;a")+COUNTIFS($U$7:$GC$7,F$10,$U150:$GC150,"&gt;0")</f>
        <v>0</v>
      </c>
      <c r="G150" s="54">
        <f>COUNTIFS($U$7:$GC$7,G$10,$U150:$GC150,"&gt;a")+COUNTIFS($U$7:$GC$7,G$10,$U150:$GC150,"&gt;0")</f>
        <v>0</v>
      </c>
      <c r="H150" s="54">
        <f>COUNTIFS($U$7:$GC$7,H$10,$U150:$GC150,"&gt;a")+COUNTIFS($U$7:$GC$7,H$10,$U150:$GC150,"&gt;0")</f>
        <v>0</v>
      </c>
      <c r="I150" s="54">
        <f>COUNTIFS($U$7:$GC$7,I$10,$U150:$GC150,"&gt;a")+COUNTIFS($U$7:$GC$7,I$10,$U150:$GC150,"&gt;0")</f>
        <v>0</v>
      </c>
      <c r="J150" s="54">
        <f>COUNTIFS($U$7:$GC$7,J$10,$U150:$GC150,"&gt;a")+COUNTIFS($U$7:$GC$7,J$10,$U150:$GC150,"&gt;0")</f>
        <v>0</v>
      </c>
      <c r="K150" s="54">
        <f>COUNTIFS($U$7:$GC$7,K$10,$U150:$GC150,"&gt;a")+COUNTIFS($U$7:$GC$7,K$10,$U150:$GC150,"&gt;0")</f>
        <v>0</v>
      </c>
      <c r="L150" s="54">
        <f>COUNTIFS($U$7:$GC$7,L$10,$U150:$GC150,"&gt;a")+COUNTIFS($U$7:$GC$7,L$10,$U150:$GC150,"&gt;0")</f>
        <v>0</v>
      </c>
      <c r="M150" s="54">
        <f>COUNTIFS($U$7:$GC$7,M$10,$U150:$GC150,"&gt;a")+COUNTIFS($U$7:$GC$7,M$10,$U150:$GC150,"&gt;0")</f>
        <v>0</v>
      </c>
      <c r="N150" s="54">
        <f>COUNTIFS($U$8:$GC$8,"=K",U150:GC150,"&gt;a")+COUNTIFS($U$8:$GC$8,"=K",U150:GC150,"&gt;0")</f>
        <v>0</v>
      </c>
      <c r="O150" s="54">
        <f>COUNTIFS($U$8:$GC$8,"=C",U150:GC150,"&gt;a")+COUNTIFS($U$8:$GC$8,"=C",U150:GC150,"&gt;0")</f>
        <v>0</v>
      </c>
      <c r="P150" s="142"/>
      <c r="Q150" s="99"/>
      <c r="R150" s="99"/>
      <c r="S150" s="143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3" t="str">
        <f t="shared" si="50"/>
        <v/>
      </c>
      <c r="GE150" s="74" t="str">
        <f t="shared" si="51"/>
        <v>**</v>
      </c>
      <c r="GF150" s="74" t="str">
        <f t="shared" si="52"/>
        <v/>
      </c>
      <c r="GG150" s="74" t="str">
        <f t="shared" si="53"/>
        <v/>
      </c>
      <c r="GH150" s="75" t="str">
        <f t="shared" si="54"/>
        <v/>
      </c>
      <c r="GI150" s="74" t="str">
        <f t="shared" si="55"/>
        <v/>
      </c>
      <c r="GJ150" s="75" t="str">
        <f t="shared" si="56"/>
        <v/>
      </c>
      <c r="GK150" s="75" t="str">
        <f t="shared" si="57"/>
        <v/>
      </c>
      <c r="GL150" s="75" t="str">
        <f t="shared" si="58"/>
        <v/>
      </c>
      <c r="GM150" s="13">
        <f>ROW()</f>
        <v>150</v>
      </c>
      <c r="GN150" s="13" t="str">
        <f>IF(LEN(GL150)&gt;0,MAX(GN$11:GN149)+1,"")</f>
        <v/>
      </c>
      <c r="GO150" s="6" t="str">
        <f>IF(N150&gt;0,IF(O150=0,"K","Both"),IF(O150&gt;0,"C",""))</f>
        <v/>
      </c>
      <c r="GP150" s="75" t="str">
        <f>IF(ISTEXT(P150),A150,"")</f>
        <v/>
      </c>
      <c r="GQ150" s="76">
        <f>IF(ISNUMBER(GP150),IF(GP150&gt;8,MAX(GQ$10:GQ149)+1,0),0)</f>
        <v>0</v>
      </c>
      <c r="GR150" s="77" t="str">
        <f>IF(TRIM(P150)&gt;"a",COUNTIF([1]DrawDay1!AW$4:AW$3049,GE150)+COUNTIF([1]DrawDay1!AW$4:AW$3049,GF150)+COUNTIF([1]DrawDay2!AW$4:AW$2962,GE150)+COUNTIF([1]DrawDay2!AW$4:AW$2962,GF150)+COUNTIF([1]DrawDay3!AW$4:AW$2311,GE150)+COUNTIF([1]DrawDay3!AW$4:AW$2311,GF150)+COUNTIF([1]WarCanoe!AE$5:AE$1500,GD150),"")</f>
        <v/>
      </c>
      <c r="GS150" s="76">
        <f>IF(ISNUMBER(GR150),IF(GR150&gt;8,MAX(GS$10:GS149)+1,0),0)</f>
        <v>0</v>
      </c>
      <c r="GT150" s="78" t="str">
        <f t="shared" si="59"/>
        <v>**</v>
      </c>
      <c r="GU150" s="78"/>
      <c r="GV150" s="78" t="str">
        <f>IF(GK150="","",MATCH(GK150,GK$1:GK149,0))</f>
        <v/>
      </c>
      <c r="GW150" s="78" t="str">
        <f t="shared" si="60"/>
        <v/>
      </c>
      <c r="GX150" s="78" t="str">
        <f>IF(ISNUMBER(GW150),P150,"")</f>
        <v/>
      </c>
      <c r="GY150" s="74" t="str">
        <f>IF(ISNUMBER(GW150),INDEX(P$1:P$167,GW150),"")</f>
        <v/>
      </c>
      <c r="GZ150" s="79" t="str">
        <f>IF(ISNUMBER(GW150),MAX(GZ$11:GZ149)+1,"")</f>
        <v/>
      </c>
      <c r="HA150" s="80">
        <f>IF(ISTEXT(P150),IF(FIND(" ",P150&amp;HA$10)=(LEN(P150)+1),ROW(),0),0)</f>
        <v>0</v>
      </c>
      <c r="HB150" s="81">
        <f>IF(IF(LEN(TRIM(P150))=0,0,LEN(TRIM(P150))-LEN(SUBSTITUTE(P150," ",""))+1)&gt;2,ROW(),0)</f>
        <v>0</v>
      </c>
      <c r="HC150" s="81" t="str">
        <f>IF(LEN(R150)&gt;0,VLOOKUP(R150,HC$172:HD$179,2,FALSE),"")</f>
        <v/>
      </c>
      <c r="HD150" s="81" t="str">
        <f>IF(LEN(P150)&gt;0,IF(ISNA(HC150),ROW(),""),"")</f>
        <v/>
      </c>
      <c r="HE150" s="82" t="str">
        <f>IF(LEN(P150)&gt;0,IF(LEN(S150)&gt;0,VLOOKUP(P150,[1]PadTracInfo!G$2:H$999,2,FALSE),""),"")</f>
        <v/>
      </c>
      <c r="HF150" s="82"/>
      <c r="HG150" s="82" t="str">
        <f>IF(HF150="ok","ok",IF(LEN(S150)&gt;0,IF(S150=HE150,"ok","mismatch"),""))</f>
        <v/>
      </c>
      <c r="HH150" s="82" t="str">
        <f>IF(LEN(P150)&gt;0,IF(LEN(HG150)&gt;0,HG150,IF(LEN(S150)=0,VLOOKUP(P150,[1]PadTracInfo!G$2:H$999,2,FALSE),"")),"")</f>
        <v/>
      </c>
      <c r="HI150" s="83" t="str">
        <f>IF(LEN(P150)&gt;0,IF(ISNA(HH150),"Not Registered",IF(HH150="ok","ok",IF(HH150="mismatch","Registration number does not match",IF(ISNUMBER(HH150),"ok","Logic ERROR")))),"")</f>
        <v/>
      </c>
    </row>
    <row r="151" spans="1:217" x14ac:dyDescent="0.2">
      <c r="A151" s="54" t="str">
        <f>IF(ISTEXT(P151),COUNTIF([1]DrawDay1!AX$4:AX$3049,GE151)+COUNTIF([1]DrawDay1!AX$4:AX$3049,GF151)+COUNTIF([1]DrawDay2!AX$4:AX$2962,GE151)+COUNTIF([1]DrawDay2!AX$4:AX$2962,GF151)+COUNTIF([1]DrawDay3!AX$4:AX$2311,GE151)+COUNTIF([1]DrawDay3!AX$4:AX$2311,GF151)+COUNTIF([1]WarCanoe!AF$4:AF3498,GE151),"")</f>
        <v/>
      </c>
      <c r="B151" s="54" t="str">
        <f>IF(ISTEXT(P151),COUNTIF([1]DrawDay1!AV$4:AV$3049,GE151)+COUNTIF([1]DrawDay2!AV$4:AV$2962,GE151)+COUNTIF([1]DrawDay3!AV$4:AV$2311,GE151)+COUNTIF([1]WarCanoe!AG$4:AG3498,GE151),"")</f>
        <v/>
      </c>
      <c r="C151" s="55">
        <f t="shared" si="49"/>
        <v>0</v>
      </c>
      <c r="D151" s="54">
        <f>COUNTIFS($U$7:$GC$7,D$10,$U151:$GC151,"&gt;a")+COUNTIFS($U$7:$GC$7,D$10,$U151:$GC151,"&gt;0")</f>
        <v>0</v>
      </c>
      <c r="E151" s="54">
        <f>COUNTIFS($U$7:$GC$7,E$10,$U151:$GC151,"&gt;a")+COUNTIFS($U$7:$GC$7,E$10,$U151:$GC151,"&gt;0")</f>
        <v>0</v>
      </c>
      <c r="F151" s="54">
        <f>COUNTIFS($U$7:$GC$7,F$10,$U151:$GC151,"&gt;a")+COUNTIFS($U$7:$GC$7,F$10,$U151:$GC151,"&gt;0")</f>
        <v>0</v>
      </c>
      <c r="G151" s="54">
        <f>COUNTIFS($U$7:$GC$7,G$10,$U151:$GC151,"&gt;a")+COUNTIFS($U$7:$GC$7,G$10,$U151:$GC151,"&gt;0")</f>
        <v>0</v>
      </c>
      <c r="H151" s="54">
        <f>COUNTIFS($U$7:$GC$7,H$10,$U151:$GC151,"&gt;a")+COUNTIFS($U$7:$GC$7,H$10,$U151:$GC151,"&gt;0")</f>
        <v>0</v>
      </c>
      <c r="I151" s="54">
        <f>COUNTIFS($U$7:$GC$7,I$10,$U151:$GC151,"&gt;a")+COUNTIFS($U$7:$GC$7,I$10,$U151:$GC151,"&gt;0")</f>
        <v>0</v>
      </c>
      <c r="J151" s="54">
        <f>COUNTIFS($U$7:$GC$7,J$10,$U151:$GC151,"&gt;a")+COUNTIFS($U$7:$GC$7,J$10,$U151:$GC151,"&gt;0")</f>
        <v>0</v>
      </c>
      <c r="K151" s="54">
        <f>COUNTIFS($U$7:$GC$7,K$10,$U151:$GC151,"&gt;a")+COUNTIFS($U$7:$GC$7,K$10,$U151:$GC151,"&gt;0")</f>
        <v>0</v>
      </c>
      <c r="L151" s="54">
        <f>COUNTIFS($U$7:$GC$7,L$10,$U151:$GC151,"&gt;a")+COUNTIFS($U$7:$GC$7,L$10,$U151:$GC151,"&gt;0")</f>
        <v>0</v>
      </c>
      <c r="M151" s="54">
        <f>COUNTIFS($U$7:$GC$7,M$10,$U151:$GC151,"&gt;a")+COUNTIFS($U$7:$GC$7,M$10,$U151:$GC151,"&gt;0")</f>
        <v>0</v>
      </c>
      <c r="N151" s="54">
        <f>COUNTIFS($U$8:$GC$8,"=K",U151:GC151,"&gt;a")+COUNTIFS($U$8:$GC$8,"=K",U151:GC151,"&gt;0")</f>
        <v>0</v>
      </c>
      <c r="O151" s="54">
        <f>COUNTIFS($U$8:$GC$8,"=C",U151:GC151,"&gt;a")+COUNTIFS($U$8:$GC$8,"=C",U151:GC151,"&gt;0")</f>
        <v>0</v>
      </c>
      <c r="P151" s="142"/>
      <c r="Q151" s="99"/>
      <c r="R151" s="99"/>
      <c r="S151" s="143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3" t="str">
        <f t="shared" si="50"/>
        <v/>
      </c>
      <c r="GE151" s="74" t="str">
        <f t="shared" si="51"/>
        <v>**</v>
      </c>
      <c r="GF151" s="74" t="str">
        <f t="shared" si="52"/>
        <v/>
      </c>
      <c r="GG151" s="74" t="str">
        <f t="shared" si="53"/>
        <v/>
      </c>
      <c r="GH151" s="75" t="str">
        <f t="shared" si="54"/>
        <v/>
      </c>
      <c r="GI151" s="74" t="str">
        <f t="shared" si="55"/>
        <v/>
      </c>
      <c r="GJ151" s="75" t="str">
        <f t="shared" si="56"/>
        <v/>
      </c>
      <c r="GK151" s="75" t="str">
        <f t="shared" si="57"/>
        <v/>
      </c>
      <c r="GL151" s="75" t="str">
        <f t="shared" si="58"/>
        <v/>
      </c>
      <c r="GM151" s="13">
        <f>ROW()</f>
        <v>151</v>
      </c>
      <c r="GN151" s="13" t="str">
        <f>IF(LEN(GL151)&gt;0,MAX(GN$11:GN150)+1,"")</f>
        <v/>
      </c>
      <c r="GO151" s="6" t="str">
        <f>IF(N151&gt;0,IF(O151=0,"K","Both"),IF(O151&gt;0,"C",""))</f>
        <v/>
      </c>
      <c r="GP151" s="75" t="str">
        <f>IF(ISTEXT(P151),A151,"")</f>
        <v/>
      </c>
      <c r="GQ151" s="76">
        <f>IF(ISNUMBER(GP151),IF(GP151&gt;8,MAX(GQ$10:GQ150)+1,0),0)</f>
        <v>0</v>
      </c>
      <c r="GR151" s="77" t="str">
        <f>IF(TRIM(P151)&gt;"a",COUNTIF([1]DrawDay1!AW$4:AW$3049,GE151)+COUNTIF([1]DrawDay1!AW$4:AW$3049,GF151)+COUNTIF([1]DrawDay2!AW$4:AW$2962,GE151)+COUNTIF([1]DrawDay2!AW$4:AW$2962,GF151)+COUNTIF([1]DrawDay3!AW$4:AW$2311,GE151)+COUNTIF([1]DrawDay3!AW$4:AW$2311,GF151)+COUNTIF([1]WarCanoe!AE$5:AE$1500,GD151),"")</f>
        <v/>
      </c>
      <c r="GS151" s="76">
        <f>IF(ISNUMBER(GR151),IF(GR151&gt;8,MAX(GS$10:GS150)+1,0),0)</f>
        <v>0</v>
      </c>
      <c r="GT151" s="78" t="str">
        <f t="shared" si="59"/>
        <v>**</v>
      </c>
      <c r="GU151" s="78"/>
      <c r="GV151" s="78" t="str">
        <f>IF(GK151="","",MATCH(GK151,GK$1:GK150,0))</f>
        <v/>
      </c>
      <c r="GW151" s="78" t="str">
        <f t="shared" si="60"/>
        <v/>
      </c>
      <c r="GX151" s="78" t="str">
        <f>IF(ISNUMBER(GW151),P151,"")</f>
        <v/>
      </c>
      <c r="GY151" s="74" t="str">
        <f>IF(ISNUMBER(GW151),INDEX(P$1:P$167,GW151),"")</f>
        <v/>
      </c>
      <c r="GZ151" s="79" t="str">
        <f>IF(ISNUMBER(GW151),MAX(GZ$11:GZ150)+1,"")</f>
        <v/>
      </c>
      <c r="HA151" s="80">
        <f>IF(ISTEXT(P151),IF(FIND(" ",P151&amp;HA$10)=(LEN(P151)+1),ROW(),0),0)</f>
        <v>0</v>
      </c>
      <c r="HB151" s="81">
        <f>IF(IF(LEN(TRIM(P151))=0,0,LEN(TRIM(P151))-LEN(SUBSTITUTE(P151," ",""))+1)&gt;2,ROW(),0)</f>
        <v>0</v>
      </c>
      <c r="HC151" s="81" t="str">
        <f>IF(LEN(R151)&gt;0,VLOOKUP(R151,HC$172:HD$179,2,FALSE),"")</f>
        <v/>
      </c>
      <c r="HD151" s="81" t="str">
        <f>IF(LEN(P151)&gt;0,IF(ISNA(HC151),ROW(),""),"")</f>
        <v/>
      </c>
      <c r="HE151" s="82" t="str">
        <f>IF(LEN(P151)&gt;0,IF(LEN(S151)&gt;0,VLOOKUP(P151,[1]PadTracInfo!G$2:H$999,2,FALSE),""),"")</f>
        <v/>
      </c>
      <c r="HF151" s="82"/>
      <c r="HG151" s="82" t="str">
        <f>IF(HF151="ok","ok",IF(LEN(S151)&gt;0,IF(S151=HE151,"ok","mismatch"),""))</f>
        <v/>
      </c>
      <c r="HH151" s="82" t="str">
        <f>IF(LEN(P151)&gt;0,IF(LEN(HG151)&gt;0,HG151,IF(LEN(S151)=0,VLOOKUP(P151,[1]PadTracInfo!G$2:H$999,2,FALSE),"")),"")</f>
        <v/>
      </c>
      <c r="HI151" s="83" t="str">
        <f>IF(LEN(P151)&gt;0,IF(ISNA(HH151),"Not Registered",IF(HH151="ok","ok",IF(HH151="mismatch","Registration number does not match",IF(ISNUMBER(HH151),"ok","Logic ERROR")))),"")</f>
        <v/>
      </c>
    </row>
    <row r="152" spans="1:217" x14ac:dyDescent="0.2">
      <c r="A152" s="54" t="str">
        <f>IF(ISTEXT(P152),COUNTIF([1]DrawDay1!AX$4:AX$3049,GE152)+COUNTIF([1]DrawDay1!AX$4:AX$3049,GF152)+COUNTIF([1]DrawDay2!AX$4:AX$2962,GE152)+COUNTIF([1]DrawDay2!AX$4:AX$2962,GF152)+COUNTIF([1]DrawDay3!AX$4:AX$2311,GE152)+COUNTIF([1]DrawDay3!AX$4:AX$2311,GF152)+COUNTIF([1]WarCanoe!AF$4:AF3499,GE152),"")</f>
        <v/>
      </c>
      <c r="B152" s="54" t="str">
        <f>IF(ISTEXT(P152),COUNTIF([1]DrawDay1!AV$4:AV$3049,GE152)+COUNTIF([1]DrawDay2!AV$4:AV$2962,GE152)+COUNTIF([1]DrawDay3!AV$4:AV$2311,GE152)+COUNTIF([1]WarCanoe!AG$4:AG3499,GE152),"")</f>
        <v/>
      </c>
      <c r="C152" s="55">
        <f t="shared" si="49"/>
        <v>0</v>
      </c>
      <c r="D152" s="54">
        <f>COUNTIFS($U$7:$GC$7,D$10,$U152:$GC152,"&gt;a")+COUNTIFS($U$7:$GC$7,D$10,$U152:$GC152,"&gt;0")</f>
        <v>0</v>
      </c>
      <c r="E152" s="54">
        <f>COUNTIFS($U$7:$GC$7,E$10,$U152:$GC152,"&gt;a")+COUNTIFS($U$7:$GC$7,E$10,$U152:$GC152,"&gt;0")</f>
        <v>0</v>
      </c>
      <c r="F152" s="54">
        <f>COUNTIFS($U$7:$GC$7,F$10,$U152:$GC152,"&gt;a")+COUNTIFS($U$7:$GC$7,F$10,$U152:$GC152,"&gt;0")</f>
        <v>0</v>
      </c>
      <c r="G152" s="54">
        <f>COUNTIFS($U$7:$GC$7,G$10,$U152:$GC152,"&gt;a")+COUNTIFS($U$7:$GC$7,G$10,$U152:$GC152,"&gt;0")</f>
        <v>0</v>
      </c>
      <c r="H152" s="54">
        <f>COUNTIFS($U$7:$GC$7,H$10,$U152:$GC152,"&gt;a")+COUNTIFS($U$7:$GC$7,H$10,$U152:$GC152,"&gt;0")</f>
        <v>0</v>
      </c>
      <c r="I152" s="54">
        <f>COUNTIFS($U$7:$GC$7,I$10,$U152:$GC152,"&gt;a")+COUNTIFS($U$7:$GC$7,I$10,$U152:$GC152,"&gt;0")</f>
        <v>0</v>
      </c>
      <c r="J152" s="54">
        <f>COUNTIFS($U$7:$GC$7,J$10,$U152:$GC152,"&gt;a")+COUNTIFS($U$7:$GC$7,J$10,$U152:$GC152,"&gt;0")</f>
        <v>0</v>
      </c>
      <c r="K152" s="54">
        <f>COUNTIFS($U$7:$GC$7,K$10,$U152:$GC152,"&gt;a")+COUNTIFS($U$7:$GC$7,K$10,$U152:$GC152,"&gt;0")</f>
        <v>0</v>
      </c>
      <c r="L152" s="54">
        <f>COUNTIFS($U$7:$GC$7,L$10,$U152:$GC152,"&gt;a")+COUNTIFS($U$7:$GC$7,L$10,$U152:$GC152,"&gt;0")</f>
        <v>0</v>
      </c>
      <c r="M152" s="54">
        <f>COUNTIFS($U$7:$GC$7,M$10,$U152:$GC152,"&gt;a")+COUNTIFS($U$7:$GC$7,M$10,$U152:$GC152,"&gt;0")</f>
        <v>0</v>
      </c>
      <c r="N152" s="54">
        <f>COUNTIFS($U$8:$GC$8,"=K",U152:GC152,"&gt;a")+COUNTIFS($U$8:$GC$8,"=K",U152:GC152,"&gt;0")</f>
        <v>0</v>
      </c>
      <c r="O152" s="54">
        <f>COUNTIFS($U$8:$GC$8,"=C",U152:GC152,"&gt;a")+COUNTIFS($U$8:$GC$8,"=C",U152:GC152,"&gt;0")</f>
        <v>0</v>
      </c>
      <c r="P152" s="142"/>
      <c r="Q152" s="99"/>
      <c r="R152" s="99"/>
      <c r="S152" s="143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  <c r="FY152" s="72"/>
      <c r="FZ152" s="72"/>
      <c r="GA152" s="72"/>
      <c r="GB152" s="72"/>
      <c r="GC152" s="72"/>
      <c r="GD152" s="73" t="str">
        <f t="shared" si="50"/>
        <v/>
      </c>
      <c r="GE152" s="74" t="str">
        <f t="shared" si="51"/>
        <v>**</v>
      </c>
      <c r="GF152" s="74" t="str">
        <f t="shared" si="52"/>
        <v/>
      </c>
      <c r="GG152" s="74" t="str">
        <f t="shared" si="53"/>
        <v/>
      </c>
      <c r="GH152" s="75" t="str">
        <f t="shared" si="54"/>
        <v/>
      </c>
      <c r="GI152" s="74" t="str">
        <f t="shared" si="55"/>
        <v/>
      </c>
      <c r="GJ152" s="75" t="str">
        <f t="shared" si="56"/>
        <v/>
      </c>
      <c r="GK152" s="75" t="str">
        <f t="shared" si="57"/>
        <v/>
      </c>
      <c r="GL152" s="75" t="str">
        <f t="shared" si="58"/>
        <v/>
      </c>
      <c r="GM152" s="13">
        <f>ROW()</f>
        <v>152</v>
      </c>
      <c r="GN152" s="13" t="str">
        <f>IF(LEN(GL152)&gt;0,MAX(GN$11:GN151)+1,"")</f>
        <v/>
      </c>
      <c r="GO152" s="6" t="str">
        <f>IF(N152&gt;0,IF(O152=0,"K","Both"),IF(O152&gt;0,"C",""))</f>
        <v/>
      </c>
      <c r="GP152" s="75" t="str">
        <f>IF(ISTEXT(P152),A152,"")</f>
        <v/>
      </c>
      <c r="GQ152" s="76">
        <f>IF(ISNUMBER(GP152),IF(GP152&gt;8,MAX(GQ$10:GQ151)+1,0),0)</f>
        <v>0</v>
      </c>
      <c r="GR152" s="77" t="str">
        <f>IF(TRIM(P152)&gt;"a",COUNTIF([1]DrawDay1!AW$4:AW$3049,GE152)+COUNTIF([1]DrawDay1!AW$4:AW$3049,GF152)+COUNTIF([1]DrawDay2!AW$4:AW$2962,GE152)+COUNTIF([1]DrawDay2!AW$4:AW$2962,GF152)+COUNTIF([1]DrawDay3!AW$4:AW$2311,GE152)+COUNTIF([1]DrawDay3!AW$4:AW$2311,GF152)+COUNTIF([1]WarCanoe!AE$5:AE$1500,GD152),"")</f>
        <v/>
      </c>
      <c r="GS152" s="76">
        <f>IF(ISNUMBER(GR152),IF(GR152&gt;8,MAX(GS$10:GS151)+1,0),0)</f>
        <v>0</v>
      </c>
      <c r="GT152" s="78" t="str">
        <f t="shared" si="59"/>
        <v>**</v>
      </c>
      <c r="GU152" s="78"/>
      <c r="GV152" s="78" t="str">
        <f>IF(GK152="","",MATCH(GK152,GK$1:GK151,0))</f>
        <v/>
      </c>
      <c r="GW152" s="78" t="str">
        <f t="shared" si="60"/>
        <v/>
      </c>
      <c r="GX152" s="78" t="str">
        <f>IF(ISNUMBER(GW152),P152,"")</f>
        <v/>
      </c>
      <c r="GY152" s="74" t="str">
        <f>IF(ISNUMBER(GW152),INDEX(P$1:P$167,GW152),"")</f>
        <v/>
      </c>
      <c r="GZ152" s="79" t="str">
        <f>IF(ISNUMBER(GW152),MAX(GZ$11:GZ151)+1,"")</f>
        <v/>
      </c>
      <c r="HA152" s="80">
        <f>IF(ISTEXT(P152),IF(FIND(" ",P152&amp;HA$10)=(LEN(P152)+1),ROW(),0),0)</f>
        <v>0</v>
      </c>
      <c r="HB152" s="81">
        <f>IF(IF(LEN(TRIM(P152))=0,0,LEN(TRIM(P152))-LEN(SUBSTITUTE(P152," ",""))+1)&gt;2,ROW(),0)</f>
        <v>0</v>
      </c>
      <c r="HC152" s="81" t="str">
        <f>IF(LEN(R152)&gt;0,VLOOKUP(R152,HC$172:HD$179,2,FALSE),"")</f>
        <v/>
      </c>
      <c r="HD152" s="81" t="str">
        <f>IF(LEN(P152)&gt;0,IF(ISNA(HC152),ROW(),""),"")</f>
        <v/>
      </c>
      <c r="HE152" s="82" t="str">
        <f>IF(LEN(P152)&gt;0,IF(LEN(S152)&gt;0,VLOOKUP(P152,[1]PadTracInfo!G$2:H$999,2,FALSE),""),"")</f>
        <v/>
      </c>
      <c r="HF152" s="82"/>
      <c r="HG152" s="82" t="str">
        <f>IF(HF152="ok","ok",IF(LEN(S152)&gt;0,IF(S152=HE152,"ok","mismatch"),""))</f>
        <v/>
      </c>
      <c r="HH152" s="82" t="str">
        <f>IF(LEN(P152)&gt;0,IF(LEN(HG152)&gt;0,HG152,IF(LEN(S152)=0,VLOOKUP(P152,[1]PadTracInfo!G$2:H$999,2,FALSE),"")),"")</f>
        <v/>
      </c>
      <c r="HI152" s="83" t="str">
        <f>IF(LEN(P152)&gt;0,IF(ISNA(HH152),"Not Registered",IF(HH152="ok","ok",IF(HH152="mismatch","Registration number does not match",IF(ISNUMBER(HH152),"ok","Logic ERROR")))),"")</f>
        <v/>
      </c>
    </row>
    <row r="153" spans="1:217" x14ac:dyDescent="0.2">
      <c r="A153" s="54" t="str">
        <f>IF(ISTEXT(P153),COUNTIF([1]DrawDay1!AX$4:AX$3049,GE153)+COUNTIF([1]DrawDay1!AX$4:AX$3049,GF153)+COUNTIF([1]DrawDay2!AX$4:AX$2962,GE153)+COUNTIF([1]DrawDay2!AX$4:AX$2962,GF153)+COUNTIF([1]DrawDay3!AX$4:AX$2311,GE153)+COUNTIF([1]DrawDay3!AX$4:AX$2311,GF153)+COUNTIF([1]WarCanoe!AF$4:AF3500,GE153),"")</f>
        <v/>
      </c>
      <c r="B153" s="54" t="str">
        <f>IF(ISTEXT(P153),COUNTIF([1]DrawDay1!AV$4:AV$3049,GE153)+COUNTIF([1]DrawDay2!AV$4:AV$2962,GE153)+COUNTIF([1]DrawDay3!AV$4:AV$2311,GE153)+COUNTIF([1]WarCanoe!AG$4:AG3500,GE153),"")</f>
        <v/>
      </c>
      <c r="C153" s="55">
        <f t="shared" si="49"/>
        <v>0</v>
      </c>
      <c r="D153" s="54">
        <f>COUNTIFS($U$7:$GC$7,D$10,$U153:$GC153,"&gt;a")+COUNTIFS($U$7:$GC$7,D$10,$U153:$GC153,"&gt;0")</f>
        <v>0</v>
      </c>
      <c r="E153" s="54">
        <f>COUNTIFS($U$7:$GC$7,E$10,$U153:$GC153,"&gt;a")+COUNTIFS($U$7:$GC$7,E$10,$U153:$GC153,"&gt;0")</f>
        <v>0</v>
      </c>
      <c r="F153" s="54">
        <f>COUNTIFS($U$7:$GC$7,F$10,$U153:$GC153,"&gt;a")+COUNTIFS($U$7:$GC$7,F$10,$U153:$GC153,"&gt;0")</f>
        <v>0</v>
      </c>
      <c r="G153" s="54">
        <f>COUNTIFS($U$7:$GC$7,G$10,$U153:$GC153,"&gt;a")+COUNTIFS($U$7:$GC$7,G$10,$U153:$GC153,"&gt;0")</f>
        <v>0</v>
      </c>
      <c r="H153" s="54">
        <f>COUNTIFS($U$7:$GC$7,H$10,$U153:$GC153,"&gt;a")+COUNTIFS($U$7:$GC$7,H$10,$U153:$GC153,"&gt;0")</f>
        <v>0</v>
      </c>
      <c r="I153" s="54">
        <f>COUNTIFS($U$7:$GC$7,I$10,$U153:$GC153,"&gt;a")+COUNTIFS($U$7:$GC$7,I$10,$U153:$GC153,"&gt;0")</f>
        <v>0</v>
      </c>
      <c r="J153" s="54">
        <f>COUNTIFS($U$7:$GC$7,J$10,$U153:$GC153,"&gt;a")+COUNTIFS($U$7:$GC$7,J$10,$U153:$GC153,"&gt;0")</f>
        <v>0</v>
      </c>
      <c r="K153" s="54">
        <f>COUNTIFS($U$7:$GC$7,K$10,$U153:$GC153,"&gt;a")+COUNTIFS($U$7:$GC$7,K$10,$U153:$GC153,"&gt;0")</f>
        <v>0</v>
      </c>
      <c r="L153" s="54">
        <f>COUNTIFS($U$7:$GC$7,L$10,$U153:$GC153,"&gt;a")+COUNTIFS($U$7:$GC$7,L$10,$U153:$GC153,"&gt;0")</f>
        <v>0</v>
      </c>
      <c r="M153" s="54">
        <f>COUNTIFS($U$7:$GC$7,M$10,$U153:$GC153,"&gt;a")+COUNTIFS($U$7:$GC$7,M$10,$U153:$GC153,"&gt;0")</f>
        <v>0</v>
      </c>
      <c r="N153" s="54">
        <f>COUNTIFS($U$8:$GC$8,"=K",U153:GC153,"&gt;a")+COUNTIFS($U$8:$GC$8,"=K",U153:GC153,"&gt;0")</f>
        <v>0</v>
      </c>
      <c r="O153" s="54">
        <f>COUNTIFS($U$8:$GC$8,"=C",U153:GC153,"&gt;a")+COUNTIFS($U$8:$GC$8,"=C",U153:GC153,"&gt;0")</f>
        <v>0</v>
      </c>
      <c r="P153" s="142"/>
      <c r="Q153" s="99"/>
      <c r="R153" s="99"/>
      <c r="S153" s="143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3" t="str">
        <f t="shared" si="50"/>
        <v/>
      </c>
      <c r="GE153" s="74" t="str">
        <f t="shared" si="51"/>
        <v>**</v>
      </c>
      <c r="GF153" s="74" t="str">
        <f t="shared" si="52"/>
        <v/>
      </c>
      <c r="GG153" s="74" t="str">
        <f t="shared" si="53"/>
        <v/>
      </c>
      <c r="GH153" s="75" t="str">
        <f t="shared" si="54"/>
        <v/>
      </c>
      <c r="GI153" s="74" t="str">
        <f t="shared" si="55"/>
        <v/>
      </c>
      <c r="GJ153" s="75" t="str">
        <f t="shared" si="56"/>
        <v/>
      </c>
      <c r="GK153" s="75" t="str">
        <f t="shared" si="57"/>
        <v/>
      </c>
      <c r="GL153" s="75" t="str">
        <f t="shared" si="58"/>
        <v/>
      </c>
      <c r="GM153" s="13">
        <f>ROW()</f>
        <v>153</v>
      </c>
      <c r="GN153" s="13" t="str">
        <f>IF(LEN(GL153)&gt;0,MAX(GN$11:GN152)+1,"")</f>
        <v/>
      </c>
      <c r="GO153" s="6" t="str">
        <f>IF(N153&gt;0,IF(O153=0,"K","Both"),IF(O153&gt;0,"C",""))</f>
        <v/>
      </c>
      <c r="GP153" s="75" t="str">
        <f>IF(ISTEXT(P153),A153,"")</f>
        <v/>
      </c>
      <c r="GQ153" s="76">
        <f>IF(ISNUMBER(GP153),IF(GP153&gt;8,MAX(GQ$10:GQ152)+1,0),0)</f>
        <v>0</v>
      </c>
      <c r="GR153" s="77" t="str">
        <f>IF(TRIM(P153)&gt;"a",COUNTIF([1]DrawDay1!AW$4:AW$3049,GE153)+COUNTIF([1]DrawDay1!AW$4:AW$3049,GF153)+COUNTIF([1]DrawDay2!AW$4:AW$2962,GE153)+COUNTIF([1]DrawDay2!AW$4:AW$2962,GF153)+COUNTIF([1]DrawDay3!AW$4:AW$2311,GE153)+COUNTIF([1]DrawDay3!AW$4:AW$2311,GF153)+COUNTIF([1]WarCanoe!AE$5:AE$1500,GD153),"")</f>
        <v/>
      </c>
      <c r="GS153" s="76">
        <f>IF(ISNUMBER(GR153),IF(GR153&gt;8,MAX(GS$10:GS152)+1,0),0)</f>
        <v>0</v>
      </c>
      <c r="GT153" s="78" t="str">
        <f t="shared" si="59"/>
        <v>**</v>
      </c>
      <c r="GU153" s="78"/>
      <c r="GV153" s="78" t="str">
        <f>IF(GK153="","",MATCH(GK153,GK$1:GK152,0))</f>
        <v/>
      </c>
      <c r="GW153" s="78" t="str">
        <f t="shared" si="60"/>
        <v/>
      </c>
      <c r="GX153" s="78" t="str">
        <f>IF(ISNUMBER(GW153),P153,"")</f>
        <v/>
      </c>
      <c r="GY153" s="74" t="str">
        <f>IF(ISNUMBER(GW153),INDEX(P$1:P$167,GW153),"")</f>
        <v/>
      </c>
      <c r="GZ153" s="79" t="str">
        <f>IF(ISNUMBER(GW153),MAX(GZ$11:GZ152)+1,"")</f>
        <v/>
      </c>
      <c r="HA153" s="80">
        <f>IF(ISTEXT(P153),IF(FIND(" ",P153&amp;HA$10)=(LEN(P153)+1),ROW(),0),0)</f>
        <v>0</v>
      </c>
      <c r="HB153" s="81">
        <f>IF(IF(LEN(TRIM(P153))=0,0,LEN(TRIM(P153))-LEN(SUBSTITUTE(P153," ",""))+1)&gt;2,ROW(),0)</f>
        <v>0</v>
      </c>
      <c r="HC153" s="81" t="str">
        <f>IF(LEN(R153)&gt;0,VLOOKUP(R153,HC$172:HD$179,2,FALSE),"")</f>
        <v/>
      </c>
      <c r="HD153" s="81" t="str">
        <f>IF(LEN(P153)&gt;0,IF(ISNA(HC153),ROW(),""),"")</f>
        <v/>
      </c>
      <c r="HE153" s="82" t="str">
        <f>IF(LEN(P153)&gt;0,IF(LEN(S153)&gt;0,VLOOKUP(P153,[1]PadTracInfo!G$2:H$999,2,FALSE),""),"")</f>
        <v/>
      </c>
      <c r="HF153" s="82"/>
      <c r="HG153" s="82" t="str">
        <f>IF(HF153="ok","ok",IF(LEN(S153)&gt;0,IF(S153=HE153,"ok","mismatch"),""))</f>
        <v/>
      </c>
      <c r="HH153" s="82" t="str">
        <f>IF(LEN(P153)&gt;0,IF(LEN(HG153)&gt;0,HG153,IF(LEN(S153)=0,VLOOKUP(P153,[1]PadTracInfo!G$2:H$999,2,FALSE),"")),"")</f>
        <v/>
      </c>
      <c r="HI153" s="83" t="str">
        <f>IF(LEN(P153)&gt;0,IF(ISNA(HH153),"Not Registered",IF(HH153="ok","ok",IF(HH153="mismatch","Registration number does not match",IF(ISNUMBER(HH153),"ok","Logic ERROR")))),"")</f>
        <v/>
      </c>
    </row>
    <row r="154" spans="1:217" x14ac:dyDescent="0.2">
      <c r="A154" s="54" t="str">
        <f>IF(ISTEXT(P154),COUNTIF([1]DrawDay1!AX$4:AX$3049,GE154)+COUNTIF([1]DrawDay1!AX$4:AX$3049,GF154)+COUNTIF([1]DrawDay2!AX$4:AX$2962,GE154)+COUNTIF([1]DrawDay2!AX$4:AX$2962,GF154)+COUNTIF([1]DrawDay3!AX$4:AX$2311,GE154)+COUNTIF([1]DrawDay3!AX$4:AX$2311,GF154)+COUNTIF([1]WarCanoe!AF$4:AF3501,GE154),"")</f>
        <v/>
      </c>
      <c r="B154" s="54" t="str">
        <f>IF(ISTEXT(P154),COUNTIF([1]DrawDay1!AV$4:AV$3049,GE154)+COUNTIF([1]DrawDay2!AV$4:AV$2962,GE154)+COUNTIF([1]DrawDay3!AV$4:AV$2311,GE154)+COUNTIF([1]WarCanoe!AG$4:AG3501,GE154),"")</f>
        <v/>
      </c>
      <c r="C154" s="55">
        <f t="shared" si="49"/>
        <v>0</v>
      </c>
      <c r="D154" s="54">
        <f>COUNTIFS($U$7:$GC$7,D$10,$U154:$GC154,"&gt;a")+COUNTIFS($U$7:$GC$7,D$10,$U154:$GC154,"&gt;0")</f>
        <v>0</v>
      </c>
      <c r="E154" s="54">
        <f>COUNTIFS($U$7:$GC$7,E$10,$U154:$GC154,"&gt;a")+COUNTIFS($U$7:$GC$7,E$10,$U154:$GC154,"&gt;0")</f>
        <v>0</v>
      </c>
      <c r="F154" s="54">
        <f>COUNTIFS($U$7:$GC$7,F$10,$U154:$GC154,"&gt;a")+COUNTIFS($U$7:$GC$7,F$10,$U154:$GC154,"&gt;0")</f>
        <v>0</v>
      </c>
      <c r="G154" s="54">
        <f>COUNTIFS($U$7:$GC$7,G$10,$U154:$GC154,"&gt;a")+COUNTIFS($U$7:$GC$7,G$10,$U154:$GC154,"&gt;0")</f>
        <v>0</v>
      </c>
      <c r="H154" s="54">
        <f>COUNTIFS($U$7:$GC$7,H$10,$U154:$GC154,"&gt;a")+COUNTIFS($U$7:$GC$7,H$10,$U154:$GC154,"&gt;0")</f>
        <v>0</v>
      </c>
      <c r="I154" s="54">
        <f>COUNTIFS($U$7:$GC$7,I$10,$U154:$GC154,"&gt;a")+COUNTIFS($U$7:$GC$7,I$10,$U154:$GC154,"&gt;0")</f>
        <v>0</v>
      </c>
      <c r="J154" s="54">
        <f>COUNTIFS($U$7:$GC$7,J$10,$U154:$GC154,"&gt;a")+COUNTIFS($U$7:$GC$7,J$10,$U154:$GC154,"&gt;0")</f>
        <v>0</v>
      </c>
      <c r="K154" s="54">
        <f>COUNTIFS($U$7:$GC$7,K$10,$U154:$GC154,"&gt;a")+COUNTIFS($U$7:$GC$7,K$10,$U154:$GC154,"&gt;0")</f>
        <v>0</v>
      </c>
      <c r="L154" s="54">
        <f>COUNTIFS($U$7:$GC$7,L$10,$U154:$GC154,"&gt;a")+COUNTIFS($U$7:$GC$7,L$10,$U154:$GC154,"&gt;0")</f>
        <v>0</v>
      </c>
      <c r="M154" s="54">
        <f>COUNTIFS($U$7:$GC$7,M$10,$U154:$GC154,"&gt;a")+COUNTIFS($U$7:$GC$7,M$10,$U154:$GC154,"&gt;0")</f>
        <v>0</v>
      </c>
      <c r="N154" s="54">
        <f>COUNTIFS($U$8:$GC$8,"=K",U154:GC154,"&gt;a")+COUNTIFS($U$8:$GC$8,"=K",U154:GC154,"&gt;0")</f>
        <v>0</v>
      </c>
      <c r="O154" s="54">
        <f>COUNTIFS($U$8:$GC$8,"=C",U154:GC154,"&gt;a")+COUNTIFS($U$8:$GC$8,"=C",U154:GC154,"&gt;0")</f>
        <v>0</v>
      </c>
      <c r="P154" s="142"/>
      <c r="Q154" s="99"/>
      <c r="R154" s="99"/>
      <c r="S154" s="143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3" t="str">
        <f t="shared" si="50"/>
        <v/>
      </c>
      <c r="GE154" s="74" t="str">
        <f t="shared" si="51"/>
        <v>**</v>
      </c>
      <c r="GF154" s="74" t="str">
        <f t="shared" si="52"/>
        <v/>
      </c>
      <c r="GG154" s="74" t="str">
        <f t="shared" si="53"/>
        <v/>
      </c>
      <c r="GH154" s="75" t="str">
        <f t="shared" si="54"/>
        <v/>
      </c>
      <c r="GI154" s="74" t="str">
        <f t="shared" si="55"/>
        <v/>
      </c>
      <c r="GJ154" s="75" t="str">
        <f t="shared" si="56"/>
        <v/>
      </c>
      <c r="GK154" s="75" t="str">
        <f t="shared" si="57"/>
        <v/>
      </c>
      <c r="GL154" s="75" t="str">
        <f t="shared" si="58"/>
        <v/>
      </c>
      <c r="GM154" s="13">
        <f>ROW()</f>
        <v>154</v>
      </c>
      <c r="GN154" s="13" t="str">
        <f>IF(LEN(GL154)&gt;0,MAX(GN$11:GN153)+1,"")</f>
        <v/>
      </c>
      <c r="GO154" s="6" t="str">
        <f>IF(N154&gt;0,IF(O154=0,"K","Both"),IF(O154&gt;0,"C",""))</f>
        <v/>
      </c>
      <c r="GP154" s="75" t="str">
        <f>IF(ISTEXT(P154),A154,"")</f>
        <v/>
      </c>
      <c r="GQ154" s="76">
        <f>IF(ISNUMBER(GP154),IF(GP154&gt;8,MAX(GQ$10:GQ153)+1,0),0)</f>
        <v>0</v>
      </c>
      <c r="GR154" s="77" t="str">
        <f>IF(TRIM(P154)&gt;"a",COUNTIF([1]DrawDay1!AW$4:AW$3049,GE154)+COUNTIF([1]DrawDay1!AW$4:AW$3049,GF154)+COUNTIF([1]DrawDay2!AW$4:AW$2962,GE154)+COUNTIF([1]DrawDay2!AW$4:AW$2962,GF154)+COUNTIF([1]DrawDay3!AW$4:AW$2311,GE154)+COUNTIF([1]DrawDay3!AW$4:AW$2311,GF154)+COUNTIF([1]WarCanoe!AE$5:AE$1500,GD154),"")</f>
        <v/>
      </c>
      <c r="GS154" s="76">
        <f>IF(ISNUMBER(GR154),IF(GR154&gt;8,MAX(GS$10:GS153)+1,0),0)</f>
        <v>0</v>
      </c>
      <c r="GT154" s="78" t="str">
        <f t="shared" si="59"/>
        <v>**</v>
      </c>
      <c r="GU154" s="78"/>
      <c r="GV154" s="78" t="str">
        <f>IF(GK154="","",MATCH(GK154,GK$1:GK153,0))</f>
        <v/>
      </c>
      <c r="GW154" s="78" t="str">
        <f t="shared" si="60"/>
        <v/>
      </c>
      <c r="GX154" s="78" t="str">
        <f>IF(ISNUMBER(GW154),P154,"")</f>
        <v/>
      </c>
      <c r="GY154" s="74" t="str">
        <f>IF(ISNUMBER(GW154),INDEX(P$1:P$167,GW154),"")</f>
        <v/>
      </c>
      <c r="GZ154" s="79" t="str">
        <f>IF(ISNUMBER(GW154),MAX(GZ$11:GZ153)+1,"")</f>
        <v/>
      </c>
      <c r="HA154" s="80">
        <f>IF(ISTEXT(P154),IF(FIND(" ",P154&amp;HA$10)=(LEN(P154)+1),ROW(),0),0)</f>
        <v>0</v>
      </c>
      <c r="HB154" s="81">
        <f>IF(IF(LEN(TRIM(P154))=0,0,LEN(TRIM(P154))-LEN(SUBSTITUTE(P154," ",""))+1)&gt;2,ROW(),0)</f>
        <v>0</v>
      </c>
      <c r="HC154" s="81" t="str">
        <f>IF(LEN(R154)&gt;0,VLOOKUP(R154,HC$172:HD$179,2,FALSE),"")</f>
        <v/>
      </c>
      <c r="HD154" s="81" t="str">
        <f>IF(LEN(P154)&gt;0,IF(ISNA(HC154),ROW(),""),"")</f>
        <v/>
      </c>
      <c r="HE154" s="82" t="str">
        <f>IF(LEN(P154)&gt;0,IF(LEN(S154)&gt;0,VLOOKUP(P154,[1]PadTracInfo!G$2:H$999,2,FALSE),""),"")</f>
        <v/>
      </c>
      <c r="HF154" s="82"/>
      <c r="HG154" s="82" t="str">
        <f>IF(HF154="ok","ok",IF(LEN(S154)&gt;0,IF(S154=HE154,"ok","mismatch"),""))</f>
        <v/>
      </c>
      <c r="HH154" s="82" t="str">
        <f>IF(LEN(P154)&gt;0,IF(LEN(HG154)&gt;0,HG154,IF(LEN(S154)=0,VLOOKUP(P154,[1]PadTracInfo!G$2:H$999,2,FALSE),"")),"")</f>
        <v/>
      </c>
      <c r="HI154" s="83" t="str">
        <f>IF(LEN(P154)&gt;0,IF(ISNA(HH154),"Not Registered",IF(HH154="ok","ok",IF(HH154="mismatch","Registration number does not match",IF(ISNUMBER(HH154),"ok","Logic ERROR")))),"")</f>
        <v/>
      </c>
    </row>
    <row r="155" spans="1:217" x14ac:dyDescent="0.2">
      <c r="A155" s="54" t="str">
        <f>IF(ISTEXT(P155),COUNTIF([1]DrawDay1!AX$4:AX$3049,GE155)+COUNTIF([1]DrawDay1!AX$4:AX$3049,GF155)+COUNTIF([1]DrawDay2!AX$4:AX$2962,GE155)+COUNTIF([1]DrawDay2!AX$4:AX$2962,GF155)+COUNTIF([1]DrawDay3!AX$4:AX$2311,GE155)+COUNTIF([1]DrawDay3!AX$4:AX$2311,GF155)+COUNTIF([1]WarCanoe!AF$4:AF3502,GE155),"")</f>
        <v/>
      </c>
      <c r="B155" s="54" t="str">
        <f>IF(ISTEXT(P155),COUNTIF([1]DrawDay1!AV$4:AV$3049,GE155)+COUNTIF([1]DrawDay2!AV$4:AV$2962,GE155)+COUNTIF([1]DrawDay3!AV$4:AV$2311,GE155)+COUNTIF([1]WarCanoe!AG$4:AG3502,GE155),"")</f>
        <v/>
      </c>
      <c r="C155" s="55">
        <f t="shared" si="49"/>
        <v>0</v>
      </c>
      <c r="D155" s="54">
        <f>COUNTIFS($U$7:$GC$7,D$10,$U155:$GC155,"&gt;a")+COUNTIFS($U$7:$GC$7,D$10,$U155:$GC155,"&gt;0")</f>
        <v>0</v>
      </c>
      <c r="E155" s="54">
        <f>COUNTIFS($U$7:$GC$7,E$10,$U155:$GC155,"&gt;a")+COUNTIFS($U$7:$GC$7,E$10,$U155:$GC155,"&gt;0")</f>
        <v>0</v>
      </c>
      <c r="F155" s="54">
        <f>COUNTIFS($U$7:$GC$7,F$10,$U155:$GC155,"&gt;a")+COUNTIFS($U$7:$GC$7,F$10,$U155:$GC155,"&gt;0")</f>
        <v>0</v>
      </c>
      <c r="G155" s="54">
        <f>COUNTIFS($U$7:$GC$7,G$10,$U155:$GC155,"&gt;a")+COUNTIFS($U$7:$GC$7,G$10,$U155:$GC155,"&gt;0")</f>
        <v>0</v>
      </c>
      <c r="H155" s="54">
        <f>COUNTIFS($U$7:$GC$7,H$10,$U155:$GC155,"&gt;a")+COUNTIFS($U$7:$GC$7,H$10,$U155:$GC155,"&gt;0")</f>
        <v>0</v>
      </c>
      <c r="I155" s="54">
        <f>COUNTIFS($U$7:$GC$7,I$10,$U155:$GC155,"&gt;a")+COUNTIFS($U$7:$GC$7,I$10,$U155:$GC155,"&gt;0")</f>
        <v>0</v>
      </c>
      <c r="J155" s="54">
        <f>COUNTIFS($U$7:$GC$7,J$10,$U155:$GC155,"&gt;a")+COUNTIFS($U$7:$GC$7,J$10,$U155:$GC155,"&gt;0")</f>
        <v>0</v>
      </c>
      <c r="K155" s="54">
        <f>COUNTIFS($U$7:$GC$7,K$10,$U155:$GC155,"&gt;a")+COUNTIFS($U$7:$GC$7,K$10,$U155:$GC155,"&gt;0")</f>
        <v>0</v>
      </c>
      <c r="L155" s="54">
        <f>COUNTIFS($U$7:$GC$7,L$10,$U155:$GC155,"&gt;a")+COUNTIFS($U$7:$GC$7,L$10,$U155:$GC155,"&gt;0")</f>
        <v>0</v>
      </c>
      <c r="M155" s="54">
        <f>COUNTIFS($U$7:$GC$7,M$10,$U155:$GC155,"&gt;a")+COUNTIFS($U$7:$GC$7,M$10,$U155:$GC155,"&gt;0")</f>
        <v>0</v>
      </c>
      <c r="N155" s="54">
        <f>COUNTIFS($U$8:$GC$8,"=K",U155:GC155,"&gt;a")+COUNTIFS($U$8:$GC$8,"=K",U155:GC155,"&gt;0")</f>
        <v>0</v>
      </c>
      <c r="O155" s="54">
        <f>COUNTIFS($U$8:$GC$8,"=C",U155:GC155,"&gt;a")+COUNTIFS($U$8:$GC$8,"=C",U155:GC155,"&gt;0")</f>
        <v>0</v>
      </c>
      <c r="P155" s="142"/>
      <c r="Q155" s="99"/>
      <c r="R155" s="99"/>
      <c r="S155" s="143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3" t="str">
        <f t="shared" si="50"/>
        <v/>
      </c>
      <c r="GE155" s="74" t="str">
        <f t="shared" si="51"/>
        <v>**</v>
      </c>
      <c r="GF155" s="74" t="str">
        <f t="shared" si="52"/>
        <v/>
      </c>
      <c r="GG155" s="74" t="str">
        <f t="shared" si="53"/>
        <v/>
      </c>
      <c r="GH155" s="75" t="str">
        <f t="shared" si="54"/>
        <v/>
      </c>
      <c r="GI155" s="74" t="str">
        <f t="shared" si="55"/>
        <v/>
      </c>
      <c r="GJ155" s="75" t="str">
        <f t="shared" si="56"/>
        <v/>
      </c>
      <c r="GK155" s="75" t="str">
        <f t="shared" si="57"/>
        <v/>
      </c>
      <c r="GL155" s="75" t="str">
        <f t="shared" si="58"/>
        <v/>
      </c>
      <c r="GM155" s="13">
        <f>ROW()</f>
        <v>155</v>
      </c>
      <c r="GN155" s="13" t="str">
        <f>IF(LEN(GL155)&gt;0,MAX(GN$11:GN154)+1,"")</f>
        <v/>
      </c>
      <c r="GO155" s="6" t="str">
        <f>IF(N155&gt;0,IF(O155=0,"K","Both"),IF(O155&gt;0,"C",""))</f>
        <v/>
      </c>
      <c r="GP155" s="75" t="str">
        <f>IF(ISTEXT(P155),A155,"")</f>
        <v/>
      </c>
      <c r="GQ155" s="76">
        <f>IF(ISNUMBER(GP155),IF(GP155&gt;8,MAX(GQ$10:GQ154)+1,0),0)</f>
        <v>0</v>
      </c>
      <c r="GR155" s="77" t="str">
        <f>IF(TRIM(P155)&gt;"a",COUNTIF([1]DrawDay1!AW$4:AW$3049,GE155)+COUNTIF([1]DrawDay1!AW$4:AW$3049,GF155)+COUNTIF([1]DrawDay2!AW$4:AW$2962,GE155)+COUNTIF([1]DrawDay2!AW$4:AW$2962,GF155)+COUNTIF([1]DrawDay3!AW$4:AW$2311,GE155)+COUNTIF([1]DrawDay3!AW$4:AW$2311,GF155)+COUNTIF([1]WarCanoe!AE$5:AE$1500,GD155),"")</f>
        <v/>
      </c>
      <c r="GS155" s="76">
        <f>IF(ISNUMBER(GR155),IF(GR155&gt;8,MAX(GS$10:GS154)+1,0),0)</f>
        <v>0</v>
      </c>
      <c r="GT155" s="78" t="str">
        <f t="shared" si="59"/>
        <v>**</v>
      </c>
      <c r="GU155" s="78"/>
      <c r="GV155" s="78" t="str">
        <f>IF(GK155="","",MATCH(GK155,GK$1:GK154,0))</f>
        <v/>
      </c>
      <c r="GW155" s="78" t="str">
        <f t="shared" si="60"/>
        <v/>
      </c>
      <c r="GX155" s="78" t="str">
        <f>IF(ISNUMBER(GW155),P155,"")</f>
        <v/>
      </c>
      <c r="GY155" s="74" t="str">
        <f>IF(ISNUMBER(GW155),INDEX(P$1:P$167,GW155),"")</f>
        <v/>
      </c>
      <c r="GZ155" s="79" t="str">
        <f>IF(ISNUMBER(GW155),MAX(GZ$11:GZ154)+1,"")</f>
        <v/>
      </c>
      <c r="HA155" s="80">
        <f>IF(ISTEXT(P155),IF(FIND(" ",P155&amp;HA$10)=(LEN(P155)+1),ROW(),0),0)</f>
        <v>0</v>
      </c>
      <c r="HB155" s="81">
        <f>IF(IF(LEN(TRIM(P155))=0,0,LEN(TRIM(P155))-LEN(SUBSTITUTE(P155," ",""))+1)&gt;2,ROW(),0)</f>
        <v>0</v>
      </c>
      <c r="HC155" s="81" t="str">
        <f>IF(LEN(R155)&gt;0,VLOOKUP(R155,HC$172:HD$179,2,FALSE),"")</f>
        <v/>
      </c>
      <c r="HD155" s="81" t="str">
        <f>IF(LEN(P155)&gt;0,IF(ISNA(HC155),ROW(),""),"")</f>
        <v/>
      </c>
      <c r="HE155" s="82" t="str">
        <f>IF(LEN(P155)&gt;0,IF(LEN(S155)&gt;0,VLOOKUP(P155,[1]PadTracInfo!G$2:H$999,2,FALSE),""),"")</f>
        <v/>
      </c>
      <c r="HF155" s="82"/>
      <c r="HG155" s="82" t="str">
        <f>IF(HF155="ok","ok",IF(LEN(S155)&gt;0,IF(S155=HE155,"ok","mismatch"),""))</f>
        <v/>
      </c>
      <c r="HH155" s="82" t="str">
        <f>IF(LEN(P155)&gt;0,IF(LEN(HG155)&gt;0,HG155,IF(LEN(S155)=0,VLOOKUP(P155,[1]PadTracInfo!G$2:H$999,2,FALSE),"")),"")</f>
        <v/>
      </c>
      <c r="HI155" s="83" t="str">
        <f>IF(LEN(P155)&gt;0,IF(ISNA(HH155),"Not Registered",IF(HH155="ok","ok",IF(HH155="mismatch","Registration number does not match",IF(ISNUMBER(HH155),"ok","Logic ERROR")))),"")</f>
        <v/>
      </c>
    </row>
    <row r="156" spans="1:217" x14ac:dyDescent="0.2">
      <c r="A156" s="54" t="str">
        <f>IF(ISTEXT(P156),COUNTIF([1]DrawDay1!AX$4:AX$3049,GE156)+COUNTIF([1]DrawDay1!AX$4:AX$3049,GF156)+COUNTIF([1]DrawDay2!AX$4:AX$2962,GE156)+COUNTIF([1]DrawDay2!AX$4:AX$2962,GF156)+COUNTIF([1]DrawDay3!AX$4:AX$2311,GE156)+COUNTIF([1]DrawDay3!AX$4:AX$2311,GF156)+COUNTIF([1]WarCanoe!AF$4:AF3503,GE156),"")</f>
        <v/>
      </c>
      <c r="B156" s="54" t="str">
        <f>IF(ISTEXT(P156),COUNTIF([1]DrawDay1!AV$4:AV$3049,GE156)+COUNTIF([1]DrawDay2!AV$4:AV$2962,GE156)+COUNTIF([1]DrawDay3!AV$4:AV$2311,GE156)+COUNTIF([1]WarCanoe!AG$4:AG3503,GE156),"")</f>
        <v/>
      </c>
      <c r="C156" s="55">
        <f t="shared" si="49"/>
        <v>0</v>
      </c>
      <c r="D156" s="54">
        <f>COUNTIFS($U$7:$GC$7,D$10,$U156:$GC156,"&gt;a")+COUNTIFS($U$7:$GC$7,D$10,$U156:$GC156,"&gt;0")</f>
        <v>0</v>
      </c>
      <c r="E156" s="54">
        <f>COUNTIFS($U$7:$GC$7,E$10,$U156:$GC156,"&gt;a")+COUNTIFS($U$7:$GC$7,E$10,$U156:$GC156,"&gt;0")</f>
        <v>0</v>
      </c>
      <c r="F156" s="54">
        <f>COUNTIFS($U$7:$GC$7,F$10,$U156:$GC156,"&gt;a")+COUNTIFS($U$7:$GC$7,F$10,$U156:$GC156,"&gt;0")</f>
        <v>0</v>
      </c>
      <c r="G156" s="54">
        <f>COUNTIFS($U$7:$GC$7,G$10,$U156:$GC156,"&gt;a")+COUNTIFS($U$7:$GC$7,G$10,$U156:$GC156,"&gt;0")</f>
        <v>0</v>
      </c>
      <c r="H156" s="54">
        <f>COUNTIFS($U$7:$GC$7,H$10,$U156:$GC156,"&gt;a")+COUNTIFS($U$7:$GC$7,H$10,$U156:$GC156,"&gt;0")</f>
        <v>0</v>
      </c>
      <c r="I156" s="54">
        <f>COUNTIFS($U$7:$GC$7,I$10,$U156:$GC156,"&gt;a")+COUNTIFS($U$7:$GC$7,I$10,$U156:$GC156,"&gt;0")</f>
        <v>0</v>
      </c>
      <c r="J156" s="54">
        <f>COUNTIFS($U$7:$GC$7,J$10,$U156:$GC156,"&gt;a")+COUNTIFS($U$7:$GC$7,J$10,$U156:$GC156,"&gt;0")</f>
        <v>0</v>
      </c>
      <c r="K156" s="54">
        <f>COUNTIFS($U$7:$GC$7,K$10,$U156:$GC156,"&gt;a")+COUNTIFS($U$7:$GC$7,K$10,$U156:$GC156,"&gt;0")</f>
        <v>0</v>
      </c>
      <c r="L156" s="54">
        <f>COUNTIFS($U$7:$GC$7,L$10,$U156:$GC156,"&gt;a")+COUNTIFS($U$7:$GC$7,L$10,$U156:$GC156,"&gt;0")</f>
        <v>0</v>
      </c>
      <c r="M156" s="54">
        <f>COUNTIFS($U$7:$GC$7,M$10,$U156:$GC156,"&gt;a")+COUNTIFS($U$7:$GC$7,M$10,$U156:$GC156,"&gt;0")</f>
        <v>0</v>
      </c>
      <c r="N156" s="54">
        <f>COUNTIFS($U$8:$GC$8,"=K",U156:GC156,"&gt;a")+COUNTIFS($U$8:$GC$8,"=K",U156:GC156,"&gt;0")</f>
        <v>0</v>
      </c>
      <c r="O156" s="54">
        <f>COUNTIFS($U$8:$GC$8,"=C",U156:GC156,"&gt;a")+COUNTIFS($U$8:$GC$8,"=C",U156:GC156,"&gt;0")</f>
        <v>0</v>
      </c>
      <c r="P156" s="142"/>
      <c r="Q156" s="99"/>
      <c r="R156" s="99"/>
      <c r="S156" s="143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3" t="str">
        <f t="shared" si="50"/>
        <v/>
      </c>
      <c r="GE156" s="74" t="str">
        <f t="shared" si="51"/>
        <v>**</v>
      </c>
      <c r="GF156" s="74" t="str">
        <f t="shared" si="52"/>
        <v/>
      </c>
      <c r="GG156" s="74" t="str">
        <f t="shared" si="53"/>
        <v/>
      </c>
      <c r="GH156" s="75" t="str">
        <f t="shared" si="54"/>
        <v/>
      </c>
      <c r="GI156" s="74" t="str">
        <f t="shared" si="55"/>
        <v/>
      </c>
      <c r="GJ156" s="75" t="str">
        <f t="shared" si="56"/>
        <v/>
      </c>
      <c r="GK156" s="75" t="str">
        <f t="shared" si="57"/>
        <v/>
      </c>
      <c r="GL156" s="75" t="str">
        <f t="shared" si="58"/>
        <v/>
      </c>
      <c r="GM156" s="13">
        <f>ROW()</f>
        <v>156</v>
      </c>
      <c r="GN156" s="13" t="str">
        <f>IF(LEN(GL156)&gt;0,MAX(GN$11:GN155)+1,"")</f>
        <v/>
      </c>
      <c r="GO156" s="6" t="str">
        <f>IF(N156&gt;0,IF(O156=0,"K","Both"),IF(O156&gt;0,"C",""))</f>
        <v/>
      </c>
      <c r="GP156" s="75" t="str">
        <f>IF(ISTEXT(P156),A156,"")</f>
        <v/>
      </c>
      <c r="GQ156" s="76">
        <f>IF(ISNUMBER(GP156),IF(GP156&gt;8,MAX(GQ$10:GQ155)+1,0),0)</f>
        <v>0</v>
      </c>
      <c r="GR156" s="77" t="str">
        <f>IF(TRIM(P156)&gt;"a",COUNTIF([1]DrawDay1!AW$4:AW$3049,GE156)+COUNTIF([1]DrawDay1!AW$4:AW$3049,GF156)+COUNTIF([1]DrawDay2!AW$4:AW$2962,GE156)+COUNTIF([1]DrawDay2!AW$4:AW$2962,GF156)+COUNTIF([1]DrawDay3!AW$4:AW$2311,GE156)+COUNTIF([1]DrawDay3!AW$4:AW$2311,GF156)+COUNTIF([1]WarCanoe!AE$5:AE$1500,GD156),"")</f>
        <v/>
      </c>
      <c r="GS156" s="76">
        <f>IF(ISNUMBER(GR156),IF(GR156&gt;8,MAX(GS$10:GS155)+1,0),0)</f>
        <v>0</v>
      </c>
      <c r="GT156" s="78" t="str">
        <f t="shared" si="59"/>
        <v>**</v>
      </c>
      <c r="GU156" s="78"/>
      <c r="GV156" s="78" t="str">
        <f>IF(GK156="","",MATCH(GK156,GK$1:GK155,0))</f>
        <v/>
      </c>
      <c r="GW156" s="78" t="str">
        <f t="shared" si="60"/>
        <v/>
      </c>
      <c r="GX156" s="78" t="str">
        <f>IF(ISNUMBER(GW156),P156,"")</f>
        <v/>
      </c>
      <c r="GY156" s="74" t="str">
        <f>IF(ISNUMBER(GW156),INDEX(P$1:P$167,GW156),"")</f>
        <v/>
      </c>
      <c r="GZ156" s="79" t="str">
        <f>IF(ISNUMBER(GW156),MAX(GZ$11:GZ155)+1,"")</f>
        <v/>
      </c>
      <c r="HA156" s="80">
        <f>IF(ISTEXT(P156),IF(FIND(" ",P156&amp;HA$10)=(LEN(P156)+1),ROW(),0),0)</f>
        <v>0</v>
      </c>
      <c r="HB156" s="81">
        <f>IF(IF(LEN(TRIM(P156))=0,0,LEN(TRIM(P156))-LEN(SUBSTITUTE(P156," ",""))+1)&gt;2,ROW(),0)</f>
        <v>0</v>
      </c>
      <c r="HC156" s="81" t="str">
        <f>IF(LEN(R156)&gt;0,VLOOKUP(R156,HC$172:HD$179,2,FALSE),"")</f>
        <v/>
      </c>
      <c r="HD156" s="81" t="str">
        <f>IF(LEN(P156)&gt;0,IF(ISNA(HC156),ROW(),""),"")</f>
        <v/>
      </c>
      <c r="HE156" s="82" t="str">
        <f>IF(LEN(P156)&gt;0,IF(LEN(S156)&gt;0,VLOOKUP(P156,[1]PadTracInfo!G$2:H$999,2,FALSE),""),"")</f>
        <v/>
      </c>
      <c r="HF156" s="82"/>
      <c r="HG156" s="82" t="str">
        <f>IF(HF156="ok","ok",IF(LEN(S156)&gt;0,IF(S156=HE156,"ok","mismatch"),""))</f>
        <v/>
      </c>
      <c r="HH156" s="82" t="str">
        <f>IF(LEN(P156)&gt;0,IF(LEN(HG156)&gt;0,HG156,IF(LEN(S156)=0,VLOOKUP(P156,[1]PadTracInfo!G$2:H$999,2,FALSE),"")),"")</f>
        <v/>
      </c>
      <c r="HI156" s="83" t="str">
        <f>IF(LEN(P156)&gt;0,IF(ISNA(HH156),"Not Registered",IF(HH156="ok","ok",IF(HH156="mismatch","Registration number does not match",IF(ISNUMBER(HH156),"ok","Logic ERROR")))),"")</f>
        <v/>
      </c>
    </row>
    <row r="157" spans="1:217" x14ac:dyDescent="0.2">
      <c r="A157" s="54" t="str">
        <f>IF(ISTEXT(P157),COUNTIF([1]DrawDay1!AX$4:AX$3049,GE157)+COUNTIF([1]DrawDay1!AX$4:AX$3049,GF157)+COUNTIF([1]DrawDay2!AX$4:AX$2962,GE157)+COUNTIF([1]DrawDay2!AX$4:AX$2962,GF157)+COUNTIF([1]DrawDay3!AX$4:AX$2311,GE157)+COUNTIF([1]DrawDay3!AX$4:AX$2311,GF157)+COUNTIF([1]WarCanoe!AF$4:AF3504,GE157),"")</f>
        <v/>
      </c>
      <c r="B157" s="54" t="str">
        <f>IF(ISTEXT(P157),COUNTIF([1]DrawDay1!AV$4:AV$3049,GE157)+COUNTIF([1]DrawDay2!AV$4:AV$2962,GE157)+COUNTIF([1]DrawDay3!AV$4:AV$2311,GE157)+COUNTIF([1]WarCanoe!AG$4:AG3504,GE157),"")</f>
        <v/>
      </c>
      <c r="C157" s="55">
        <f t="shared" si="49"/>
        <v>0</v>
      </c>
      <c r="D157" s="54">
        <f>COUNTIFS($U$7:$GC$7,D$10,$U157:$GC157,"&gt;a")+COUNTIFS($U$7:$GC$7,D$10,$U157:$GC157,"&gt;0")</f>
        <v>0</v>
      </c>
      <c r="E157" s="54">
        <f>COUNTIFS($U$7:$GC$7,E$10,$U157:$GC157,"&gt;a")+COUNTIFS($U$7:$GC$7,E$10,$U157:$GC157,"&gt;0")</f>
        <v>0</v>
      </c>
      <c r="F157" s="54">
        <f>COUNTIFS($U$7:$GC$7,F$10,$U157:$GC157,"&gt;a")+COUNTIFS($U$7:$GC$7,F$10,$U157:$GC157,"&gt;0")</f>
        <v>0</v>
      </c>
      <c r="G157" s="54">
        <f>COUNTIFS($U$7:$GC$7,G$10,$U157:$GC157,"&gt;a")+COUNTIFS($U$7:$GC$7,G$10,$U157:$GC157,"&gt;0")</f>
        <v>0</v>
      </c>
      <c r="H157" s="54">
        <f>COUNTIFS($U$7:$GC$7,H$10,$U157:$GC157,"&gt;a")+COUNTIFS($U$7:$GC$7,H$10,$U157:$GC157,"&gt;0")</f>
        <v>0</v>
      </c>
      <c r="I157" s="54">
        <f>COUNTIFS($U$7:$GC$7,I$10,$U157:$GC157,"&gt;a")+COUNTIFS($U$7:$GC$7,I$10,$U157:$GC157,"&gt;0")</f>
        <v>0</v>
      </c>
      <c r="J157" s="54">
        <f>COUNTIFS($U$7:$GC$7,J$10,$U157:$GC157,"&gt;a")+COUNTIFS($U$7:$GC$7,J$10,$U157:$GC157,"&gt;0")</f>
        <v>0</v>
      </c>
      <c r="K157" s="54">
        <f>COUNTIFS($U$7:$GC$7,K$10,$U157:$GC157,"&gt;a")+COUNTIFS($U$7:$GC$7,K$10,$U157:$GC157,"&gt;0")</f>
        <v>0</v>
      </c>
      <c r="L157" s="54">
        <f>COUNTIFS($U$7:$GC$7,L$10,$U157:$GC157,"&gt;a")+COUNTIFS($U$7:$GC$7,L$10,$U157:$GC157,"&gt;0")</f>
        <v>0</v>
      </c>
      <c r="M157" s="54">
        <f>COUNTIFS($U$7:$GC$7,M$10,$U157:$GC157,"&gt;a")+COUNTIFS($U$7:$GC$7,M$10,$U157:$GC157,"&gt;0")</f>
        <v>0</v>
      </c>
      <c r="N157" s="54">
        <f>COUNTIFS($U$8:$GC$8,"=K",U157:GC157,"&gt;a")+COUNTIFS($U$8:$GC$8,"=K",U157:GC157,"&gt;0")</f>
        <v>0</v>
      </c>
      <c r="O157" s="54">
        <f>COUNTIFS($U$8:$GC$8,"=C",U157:GC157,"&gt;a")+COUNTIFS($U$8:$GC$8,"=C",U157:GC157,"&gt;0")</f>
        <v>0</v>
      </c>
      <c r="P157" s="142"/>
      <c r="Q157" s="99"/>
      <c r="R157" s="99"/>
      <c r="S157" s="143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3" t="str">
        <f t="shared" si="50"/>
        <v/>
      </c>
      <c r="GE157" s="74" t="str">
        <f t="shared" si="51"/>
        <v>**</v>
      </c>
      <c r="GF157" s="74" t="str">
        <f t="shared" si="52"/>
        <v/>
      </c>
      <c r="GG157" s="74" t="str">
        <f t="shared" si="53"/>
        <v/>
      </c>
      <c r="GH157" s="75" t="str">
        <f t="shared" si="54"/>
        <v/>
      </c>
      <c r="GI157" s="74" t="str">
        <f t="shared" si="55"/>
        <v/>
      </c>
      <c r="GJ157" s="75" t="str">
        <f t="shared" si="56"/>
        <v/>
      </c>
      <c r="GK157" s="75" t="str">
        <f t="shared" si="57"/>
        <v/>
      </c>
      <c r="GL157" s="75" t="str">
        <f t="shared" si="58"/>
        <v/>
      </c>
      <c r="GM157" s="13">
        <f>ROW()</f>
        <v>157</v>
      </c>
      <c r="GN157" s="13" t="str">
        <f>IF(LEN(GL157)&gt;0,MAX(GN$11:GN156)+1,"")</f>
        <v/>
      </c>
      <c r="GO157" s="6" t="str">
        <f>IF(N157&gt;0,IF(O157=0,"K","Both"),IF(O157&gt;0,"C",""))</f>
        <v/>
      </c>
      <c r="GP157" s="75" t="str">
        <f>IF(ISTEXT(P157),A157,"")</f>
        <v/>
      </c>
      <c r="GQ157" s="76">
        <f>IF(ISNUMBER(GP157),IF(GP157&gt;8,MAX(GQ$10:GQ156)+1,0),0)</f>
        <v>0</v>
      </c>
      <c r="GR157" s="77" t="str">
        <f>IF(TRIM(P157)&gt;"a",COUNTIF([1]DrawDay1!AW$4:AW$3049,GE157)+COUNTIF([1]DrawDay1!AW$4:AW$3049,GF157)+COUNTIF([1]DrawDay2!AW$4:AW$2962,GE157)+COUNTIF([1]DrawDay2!AW$4:AW$2962,GF157)+COUNTIF([1]DrawDay3!AW$4:AW$2311,GE157)+COUNTIF([1]DrawDay3!AW$4:AW$2311,GF157)+COUNTIF([1]WarCanoe!AE$5:AE$1500,GD157),"")</f>
        <v/>
      </c>
      <c r="GS157" s="76">
        <f>IF(ISNUMBER(GR157),IF(GR157&gt;8,MAX(GS$10:GS156)+1,0),0)</f>
        <v>0</v>
      </c>
      <c r="GT157" s="78" t="str">
        <f t="shared" si="59"/>
        <v>**</v>
      </c>
      <c r="GU157" s="78"/>
      <c r="GV157" s="78" t="str">
        <f>IF(GK157="","",MATCH(GK157,GK$1:GK156,0))</f>
        <v/>
      </c>
      <c r="GW157" s="78" t="str">
        <f t="shared" si="60"/>
        <v/>
      </c>
      <c r="GX157" s="78" t="str">
        <f>IF(ISNUMBER(GW157),P157,"")</f>
        <v/>
      </c>
      <c r="GY157" s="74" t="str">
        <f>IF(ISNUMBER(GW157),INDEX(P$1:P$167,GW157),"")</f>
        <v/>
      </c>
      <c r="GZ157" s="79" t="str">
        <f>IF(ISNUMBER(GW157),MAX(GZ$11:GZ156)+1,"")</f>
        <v/>
      </c>
      <c r="HA157" s="80">
        <f>IF(ISTEXT(P157),IF(FIND(" ",P157&amp;HA$10)=(LEN(P157)+1),ROW(),0),0)</f>
        <v>0</v>
      </c>
      <c r="HB157" s="81">
        <f>IF(IF(LEN(TRIM(P157))=0,0,LEN(TRIM(P157))-LEN(SUBSTITUTE(P157," ",""))+1)&gt;2,ROW(),0)</f>
        <v>0</v>
      </c>
      <c r="HC157" s="81" t="str">
        <f>IF(LEN(R157)&gt;0,VLOOKUP(R157,HC$172:HD$179,2,FALSE),"")</f>
        <v/>
      </c>
      <c r="HD157" s="81" t="str">
        <f>IF(LEN(P157)&gt;0,IF(ISNA(HC157),ROW(),""),"")</f>
        <v/>
      </c>
      <c r="HE157" s="82" t="str">
        <f>IF(LEN(P157)&gt;0,IF(LEN(S157)&gt;0,VLOOKUP(P157,[1]PadTracInfo!G$2:H$999,2,FALSE),""),"")</f>
        <v/>
      </c>
      <c r="HF157" s="82"/>
      <c r="HG157" s="82" t="str">
        <f>IF(HF157="ok","ok",IF(LEN(S157)&gt;0,IF(S157=HE157,"ok","mismatch"),""))</f>
        <v/>
      </c>
      <c r="HH157" s="82" t="str">
        <f>IF(LEN(P157)&gt;0,IF(LEN(HG157)&gt;0,HG157,IF(LEN(S157)=0,VLOOKUP(P157,[1]PadTracInfo!G$2:H$999,2,FALSE),"")),"")</f>
        <v/>
      </c>
      <c r="HI157" s="83" t="str">
        <f>IF(LEN(P157)&gt;0,IF(ISNA(HH157),"Not Registered",IF(HH157="ok","ok",IF(HH157="mismatch","Registration number does not match",IF(ISNUMBER(HH157),"ok","Logic ERROR")))),"")</f>
        <v/>
      </c>
    </row>
    <row r="158" spans="1:217" x14ac:dyDescent="0.2">
      <c r="A158" s="54" t="str">
        <f>IF(ISTEXT(P158),COUNTIF([1]DrawDay1!AX$4:AX$3049,GE158)+COUNTIF([1]DrawDay1!AX$4:AX$3049,GF158)+COUNTIF([1]DrawDay2!AX$4:AX$2962,GE158)+COUNTIF([1]DrawDay2!AX$4:AX$2962,GF158)+COUNTIF([1]DrawDay3!AX$4:AX$2311,GE158)+COUNTIF([1]DrawDay3!AX$4:AX$2311,GF158)+COUNTIF([1]WarCanoe!AF$4:AF3505,GE158),"")</f>
        <v/>
      </c>
      <c r="B158" s="54" t="str">
        <f>IF(ISTEXT(P158),COUNTIF([1]DrawDay1!AV$4:AV$3049,GE158)+COUNTIF([1]DrawDay2!AV$4:AV$2962,GE158)+COUNTIF([1]DrawDay3!AV$4:AV$2311,GE158)+COUNTIF([1]WarCanoe!AG$4:AG3505,GE158),"")</f>
        <v/>
      </c>
      <c r="C158" s="55">
        <f t="shared" si="49"/>
        <v>0</v>
      </c>
      <c r="D158" s="54">
        <f>COUNTIFS($U$7:$GC$7,D$10,$U158:$GC158,"&gt;a")+COUNTIFS($U$7:$GC$7,D$10,$U158:$GC158,"&gt;0")</f>
        <v>0</v>
      </c>
      <c r="E158" s="54">
        <f>COUNTIFS($U$7:$GC$7,E$10,$U158:$GC158,"&gt;a")+COUNTIFS($U$7:$GC$7,E$10,$U158:$GC158,"&gt;0")</f>
        <v>0</v>
      </c>
      <c r="F158" s="54">
        <f>COUNTIFS($U$7:$GC$7,F$10,$U158:$GC158,"&gt;a")+COUNTIFS($U$7:$GC$7,F$10,$U158:$GC158,"&gt;0")</f>
        <v>0</v>
      </c>
      <c r="G158" s="54">
        <f>COUNTIFS($U$7:$GC$7,G$10,$U158:$GC158,"&gt;a")+COUNTIFS($U$7:$GC$7,G$10,$U158:$GC158,"&gt;0")</f>
        <v>0</v>
      </c>
      <c r="H158" s="54">
        <f>COUNTIFS($U$7:$GC$7,H$10,$U158:$GC158,"&gt;a")+COUNTIFS($U$7:$GC$7,H$10,$U158:$GC158,"&gt;0")</f>
        <v>0</v>
      </c>
      <c r="I158" s="54">
        <f>COUNTIFS($U$7:$GC$7,I$10,$U158:$GC158,"&gt;a")+COUNTIFS($U$7:$GC$7,I$10,$U158:$GC158,"&gt;0")</f>
        <v>0</v>
      </c>
      <c r="J158" s="54">
        <f>COUNTIFS($U$7:$GC$7,J$10,$U158:$GC158,"&gt;a")+COUNTIFS($U$7:$GC$7,J$10,$U158:$GC158,"&gt;0")</f>
        <v>0</v>
      </c>
      <c r="K158" s="54">
        <f>COUNTIFS($U$7:$GC$7,K$10,$U158:$GC158,"&gt;a")+COUNTIFS($U$7:$GC$7,K$10,$U158:$GC158,"&gt;0")</f>
        <v>0</v>
      </c>
      <c r="L158" s="54">
        <f>COUNTIFS($U$7:$GC$7,L$10,$U158:$GC158,"&gt;a")+COUNTIFS($U$7:$GC$7,L$10,$U158:$GC158,"&gt;0")</f>
        <v>0</v>
      </c>
      <c r="M158" s="54">
        <f>COUNTIFS($U$7:$GC$7,M$10,$U158:$GC158,"&gt;a")+COUNTIFS($U$7:$GC$7,M$10,$U158:$GC158,"&gt;0")</f>
        <v>0</v>
      </c>
      <c r="N158" s="54">
        <f>COUNTIFS($U$8:$GC$8,"=K",U158:GC158,"&gt;a")+COUNTIFS($U$8:$GC$8,"=K",U158:GC158,"&gt;0")</f>
        <v>0</v>
      </c>
      <c r="O158" s="54">
        <f>COUNTIFS($U$8:$GC$8,"=C",U158:GC158,"&gt;a")+COUNTIFS($U$8:$GC$8,"=C",U158:GC158,"&gt;0")</f>
        <v>0</v>
      </c>
      <c r="P158" s="142"/>
      <c r="Q158" s="99"/>
      <c r="R158" s="99"/>
      <c r="S158" s="143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3" t="str">
        <f t="shared" si="50"/>
        <v/>
      </c>
      <c r="GE158" s="74" t="str">
        <f t="shared" si="51"/>
        <v>**</v>
      </c>
      <c r="GF158" s="74" t="str">
        <f t="shared" si="52"/>
        <v/>
      </c>
      <c r="GG158" s="74" t="str">
        <f t="shared" si="53"/>
        <v/>
      </c>
      <c r="GH158" s="75" t="str">
        <f t="shared" si="54"/>
        <v/>
      </c>
      <c r="GI158" s="74" t="str">
        <f t="shared" si="55"/>
        <v/>
      </c>
      <c r="GJ158" s="75" t="str">
        <f t="shared" si="56"/>
        <v/>
      </c>
      <c r="GK158" s="75" t="str">
        <f t="shared" si="57"/>
        <v/>
      </c>
      <c r="GL158" s="75" t="str">
        <f t="shared" si="58"/>
        <v/>
      </c>
      <c r="GM158" s="13">
        <f>ROW()</f>
        <v>158</v>
      </c>
      <c r="GN158" s="13" t="str">
        <f>IF(LEN(GL158)&gt;0,MAX(GN$11:GN157)+1,"")</f>
        <v/>
      </c>
      <c r="GO158" s="6" t="str">
        <f>IF(N158&gt;0,IF(O158=0,"K","Both"),IF(O158&gt;0,"C",""))</f>
        <v/>
      </c>
      <c r="GP158" s="75" t="str">
        <f>IF(ISTEXT(P158),A158,"")</f>
        <v/>
      </c>
      <c r="GQ158" s="76">
        <f>IF(ISNUMBER(GP158),IF(GP158&gt;8,MAX(GQ$10:GQ157)+1,0),0)</f>
        <v>0</v>
      </c>
      <c r="GR158" s="77" t="str">
        <f>IF(TRIM(P158)&gt;"a",COUNTIF([1]DrawDay1!AW$4:AW$3049,GE158)+COUNTIF([1]DrawDay1!AW$4:AW$3049,GF158)+COUNTIF([1]DrawDay2!AW$4:AW$2962,GE158)+COUNTIF([1]DrawDay2!AW$4:AW$2962,GF158)+COUNTIF([1]DrawDay3!AW$4:AW$2311,GE158)+COUNTIF([1]DrawDay3!AW$4:AW$2311,GF158)+COUNTIF([1]WarCanoe!AE$5:AE$1500,GD158),"")</f>
        <v/>
      </c>
      <c r="GS158" s="76">
        <f>IF(ISNUMBER(GR158),IF(GR158&gt;8,MAX(GS$10:GS157)+1,0),0)</f>
        <v>0</v>
      </c>
      <c r="GT158" s="78" t="str">
        <f t="shared" si="59"/>
        <v>**</v>
      </c>
      <c r="GU158" s="78"/>
      <c r="GV158" s="78" t="str">
        <f>IF(GK158="","",MATCH(GK158,GK$1:GK157,0))</f>
        <v/>
      </c>
      <c r="GW158" s="78" t="str">
        <f t="shared" si="60"/>
        <v/>
      </c>
      <c r="GX158" s="78" t="str">
        <f>IF(ISNUMBER(GW158),P158,"")</f>
        <v/>
      </c>
      <c r="GY158" s="74" t="str">
        <f>IF(ISNUMBER(GW158),INDEX(P$1:P$167,GW158),"")</f>
        <v/>
      </c>
      <c r="GZ158" s="79" t="str">
        <f>IF(ISNUMBER(GW158),MAX(GZ$11:GZ157)+1,"")</f>
        <v/>
      </c>
      <c r="HA158" s="80">
        <f>IF(ISTEXT(P158),IF(FIND(" ",P158&amp;HA$10)=(LEN(P158)+1),ROW(),0),0)</f>
        <v>0</v>
      </c>
      <c r="HB158" s="81">
        <f>IF(IF(LEN(TRIM(P158))=0,0,LEN(TRIM(P158))-LEN(SUBSTITUTE(P158," ",""))+1)&gt;2,ROW(),0)</f>
        <v>0</v>
      </c>
      <c r="HC158" s="81" t="str">
        <f>IF(LEN(R158)&gt;0,VLOOKUP(R158,HC$172:HD$179,2,FALSE),"")</f>
        <v/>
      </c>
      <c r="HD158" s="81" t="str">
        <f>IF(LEN(P158)&gt;0,IF(ISNA(HC158),ROW(),""),"")</f>
        <v/>
      </c>
      <c r="HE158" s="82" t="str">
        <f>IF(LEN(P158)&gt;0,IF(LEN(S158)&gt;0,VLOOKUP(P158,[1]PadTracInfo!G$2:H$999,2,FALSE),""),"")</f>
        <v/>
      </c>
      <c r="HF158" s="82"/>
      <c r="HG158" s="82" t="str">
        <f>IF(HF158="ok","ok",IF(LEN(S158)&gt;0,IF(S158=HE158,"ok","mismatch"),""))</f>
        <v/>
      </c>
      <c r="HH158" s="82" t="str">
        <f>IF(LEN(P158)&gt;0,IF(LEN(HG158)&gt;0,HG158,IF(LEN(S158)=0,VLOOKUP(P158,[1]PadTracInfo!G$2:H$999,2,FALSE),"")),"")</f>
        <v/>
      </c>
      <c r="HI158" s="83" t="str">
        <f>IF(LEN(P158)&gt;0,IF(ISNA(HH158),"Not Registered",IF(HH158="ok","ok",IF(HH158="mismatch","Registration number does not match",IF(ISNUMBER(HH158),"ok","Logic ERROR")))),"")</f>
        <v/>
      </c>
    </row>
    <row r="159" spans="1:217" x14ac:dyDescent="0.2">
      <c r="A159" s="54" t="str">
        <f>IF(ISTEXT(P159),COUNTIF([1]DrawDay1!AX$4:AX$3049,GE159)+COUNTIF([1]DrawDay1!AX$4:AX$3049,GF159)+COUNTIF([1]DrawDay2!AX$4:AX$2962,GE159)+COUNTIF([1]DrawDay2!AX$4:AX$2962,GF159)+COUNTIF([1]DrawDay3!AX$4:AX$2311,GE159)+COUNTIF([1]DrawDay3!AX$4:AX$2311,GF159)+COUNTIF([1]WarCanoe!AF$4:AF3506,GE159),"")</f>
        <v/>
      </c>
      <c r="B159" s="54" t="str">
        <f>IF(ISTEXT(P159),COUNTIF([1]DrawDay1!AV$4:AV$3049,GE159)+COUNTIF([1]DrawDay2!AV$4:AV$2962,GE159)+COUNTIF([1]DrawDay3!AV$4:AV$2311,GE159)+COUNTIF([1]WarCanoe!AG$4:AG3506,GE159),"")</f>
        <v/>
      </c>
      <c r="C159" s="55">
        <f t="shared" si="49"/>
        <v>0</v>
      </c>
      <c r="D159" s="54">
        <f>COUNTIFS($U$7:$GC$7,D$10,$U159:$GC159,"&gt;a")+COUNTIFS($U$7:$GC$7,D$10,$U159:$GC159,"&gt;0")</f>
        <v>0</v>
      </c>
      <c r="E159" s="54">
        <f>COUNTIFS($U$7:$GC$7,E$10,$U159:$GC159,"&gt;a")+COUNTIFS($U$7:$GC$7,E$10,$U159:$GC159,"&gt;0")</f>
        <v>0</v>
      </c>
      <c r="F159" s="54">
        <f>COUNTIFS($U$7:$GC$7,F$10,$U159:$GC159,"&gt;a")+COUNTIFS($U$7:$GC$7,F$10,$U159:$GC159,"&gt;0")</f>
        <v>0</v>
      </c>
      <c r="G159" s="54">
        <f>COUNTIFS($U$7:$GC$7,G$10,$U159:$GC159,"&gt;a")+COUNTIFS($U$7:$GC$7,G$10,$U159:$GC159,"&gt;0")</f>
        <v>0</v>
      </c>
      <c r="H159" s="54">
        <f>COUNTIFS($U$7:$GC$7,H$10,$U159:$GC159,"&gt;a")+COUNTIFS($U$7:$GC$7,H$10,$U159:$GC159,"&gt;0")</f>
        <v>0</v>
      </c>
      <c r="I159" s="54">
        <f>COUNTIFS($U$7:$GC$7,I$10,$U159:$GC159,"&gt;a")+COUNTIFS($U$7:$GC$7,I$10,$U159:$GC159,"&gt;0")</f>
        <v>0</v>
      </c>
      <c r="J159" s="54">
        <f>COUNTIFS($U$7:$GC$7,J$10,$U159:$GC159,"&gt;a")+COUNTIFS($U$7:$GC$7,J$10,$U159:$GC159,"&gt;0")</f>
        <v>0</v>
      </c>
      <c r="K159" s="54">
        <f>COUNTIFS($U$7:$GC$7,K$10,$U159:$GC159,"&gt;a")+COUNTIFS($U$7:$GC$7,K$10,$U159:$GC159,"&gt;0")</f>
        <v>0</v>
      </c>
      <c r="L159" s="54">
        <f>COUNTIFS($U$7:$GC$7,L$10,$U159:$GC159,"&gt;a")+COUNTIFS($U$7:$GC$7,L$10,$U159:$GC159,"&gt;0")</f>
        <v>0</v>
      </c>
      <c r="M159" s="54">
        <f>COUNTIFS($U$7:$GC$7,M$10,$U159:$GC159,"&gt;a")+COUNTIFS($U$7:$GC$7,M$10,$U159:$GC159,"&gt;0")</f>
        <v>0</v>
      </c>
      <c r="N159" s="54">
        <f>COUNTIFS($U$8:$GC$8,"=K",U159:GC159,"&gt;a")+COUNTIFS($U$8:$GC$8,"=K",U159:GC159,"&gt;0")</f>
        <v>0</v>
      </c>
      <c r="O159" s="54">
        <f>COUNTIFS($U$8:$GC$8,"=C",U159:GC159,"&gt;a")+COUNTIFS($U$8:$GC$8,"=C",U159:GC159,"&gt;0")</f>
        <v>0</v>
      </c>
      <c r="P159" s="142"/>
      <c r="Q159" s="99"/>
      <c r="R159" s="99"/>
      <c r="S159" s="143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3" t="str">
        <f t="shared" si="50"/>
        <v/>
      </c>
      <c r="GE159" s="74" t="str">
        <f t="shared" si="51"/>
        <v>**</v>
      </c>
      <c r="GF159" s="74" t="str">
        <f t="shared" si="52"/>
        <v/>
      </c>
      <c r="GG159" s="74" t="str">
        <f t="shared" si="53"/>
        <v/>
      </c>
      <c r="GH159" s="75" t="str">
        <f t="shared" si="54"/>
        <v/>
      </c>
      <c r="GI159" s="74" t="str">
        <f t="shared" si="55"/>
        <v/>
      </c>
      <c r="GJ159" s="75" t="str">
        <f t="shared" si="56"/>
        <v/>
      </c>
      <c r="GK159" s="75" t="str">
        <f t="shared" si="57"/>
        <v/>
      </c>
      <c r="GL159" s="75" t="str">
        <f t="shared" si="58"/>
        <v/>
      </c>
      <c r="GM159" s="13">
        <f>ROW()</f>
        <v>159</v>
      </c>
      <c r="GN159" s="13" t="str">
        <f>IF(LEN(GL159)&gt;0,MAX(GN$11:GN158)+1,"")</f>
        <v/>
      </c>
      <c r="GO159" s="6" t="str">
        <f>IF(N159&gt;0,IF(O159=0,"K","Both"),IF(O159&gt;0,"C",""))</f>
        <v/>
      </c>
      <c r="GP159" s="75" t="str">
        <f>IF(ISTEXT(P159),A159,"")</f>
        <v/>
      </c>
      <c r="GQ159" s="76">
        <f>IF(ISNUMBER(GP159),IF(GP159&gt;8,MAX(GQ$10:GQ158)+1,0),0)</f>
        <v>0</v>
      </c>
      <c r="GR159" s="77" t="str">
        <f>IF(TRIM(P159)&gt;"a",COUNTIF([1]DrawDay1!AW$4:AW$3049,GE159)+COUNTIF([1]DrawDay1!AW$4:AW$3049,GF159)+COUNTIF([1]DrawDay2!AW$4:AW$2962,GE159)+COUNTIF([1]DrawDay2!AW$4:AW$2962,GF159)+COUNTIF([1]DrawDay3!AW$4:AW$2311,GE159)+COUNTIF([1]DrawDay3!AW$4:AW$2311,GF159)+COUNTIF([1]WarCanoe!AE$5:AE$1500,GD159),"")</f>
        <v/>
      </c>
      <c r="GS159" s="76">
        <f>IF(ISNUMBER(GR159),IF(GR159&gt;8,MAX(GS$10:GS158)+1,0),0)</f>
        <v>0</v>
      </c>
      <c r="GT159" s="78" t="str">
        <f t="shared" si="59"/>
        <v>**</v>
      </c>
      <c r="GU159" s="78"/>
      <c r="GV159" s="78" t="str">
        <f>IF(GK159="","",MATCH(GK159,GK$1:GK158,0))</f>
        <v/>
      </c>
      <c r="GW159" s="78" t="str">
        <f t="shared" si="60"/>
        <v/>
      </c>
      <c r="GX159" s="78" t="str">
        <f>IF(ISNUMBER(GW159),P159,"")</f>
        <v/>
      </c>
      <c r="GY159" s="74" t="str">
        <f>IF(ISNUMBER(GW159),INDEX(P$1:P$167,GW159),"")</f>
        <v/>
      </c>
      <c r="GZ159" s="79" t="str">
        <f>IF(ISNUMBER(GW159),MAX(GZ$11:GZ158)+1,"")</f>
        <v/>
      </c>
      <c r="HA159" s="80">
        <f>IF(ISTEXT(P159),IF(FIND(" ",P159&amp;HA$10)=(LEN(P159)+1),ROW(),0),0)</f>
        <v>0</v>
      </c>
      <c r="HB159" s="81">
        <f>IF(IF(LEN(TRIM(P159))=0,0,LEN(TRIM(P159))-LEN(SUBSTITUTE(P159," ",""))+1)&gt;2,ROW(),0)</f>
        <v>0</v>
      </c>
      <c r="HC159" s="81" t="str">
        <f>IF(LEN(R159)&gt;0,VLOOKUP(R159,HC$172:HD$179,2,FALSE),"")</f>
        <v/>
      </c>
      <c r="HD159" s="81" t="str">
        <f>IF(LEN(P159)&gt;0,IF(ISNA(HC159),ROW(),""),"")</f>
        <v/>
      </c>
      <c r="HE159" s="82" t="str">
        <f>IF(LEN(P159)&gt;0,IF(LEN(S159)&gt;0,VLOOKUP(P159,[1]PadTracInfo!G$2:H$999,2,FALSE),""),"")</f>
        <v/>
      </c>
      <c r="HF159" s="82"/>
      <c r="HG159" s="82" t="str">
        <f>IF(HF159="ok","ok",IF(LEN(S159)&gt;0,IF(S159=HE159,"ok","mismatch"),""))</f>
        <v/>
      </c>
      <c r="HH159" s="82" t="str">
        <f>IF(LEN(P159)&gt;0,IF(LEN(HG159)&gt;0,HG159,IF(LEN(S159)=0,VLOOKUP(P159,[1]PadTracInfo!G$2:H$999,2,FALSE),"")),"")</f>
        <v/>
      </c>
      <c r="HI159" s="83" t="str">
        <f>IF(LEN(P159)&gt;0,IF(ISNA(HH159),"Not Registered",IF(HH159="ok","ok",IF(HH159="mismatch","Registration number does not match",IF(ISNUMBER(HH159),"ok","Logic ERROR")))),"")</f>
        <v/>
      </c>
    </row>
    <row r="160" spans="1:217" x14ac:dyDescent="0.2">
      <c r="A160" s="54" t="str">
        <f>IF(ISTEXT(P160),COUNTIF([1]DrawDay1!AX$4:AX$3049,GE160)+COUNTIF([1]DrawDay1!AX$4:AX$3049,GF160)+COUNTIF([1]DrawDay2!AX$4:AX$2962,GE160)+COUNTIF([1]DrawDay2!AX$4:AX$2962,GF160)+COUNTIF([1]DrawDay3!AX$4:AX$2311,GE160)+COUNTIF([1]DrawDay3!AX$4:AX$2311,GF160)+COUNTIF([1]WarCanoe!AF$4:AF3507,GE160),"")</f>
        <v/>
      </c>
      <c r="B160" s="54" t="str">
        <f>IF(ISTEXT(P160),COUNTIF([1]DrawDay1!AV$4:AV$3049,GE160)+COUNTIF([1]DrawDay2!AV$4:AV$2962,GE160)+COUNTIF([1]DrawDay3!AV$4:AV$2311,GE160)+COUNTIF([1]WarCanoe!AG$4:AG3507,GE160),"")</f>
        <v/>
      </c>
      <c r="C160" s="55">
        <f t="shared" si="49"/>
        <v>0</v>
      </c>
      <c r="D160" s="54">
        <f>COUNTIFS($U$7:$GC$7,D$10,$U160:$GC160,"&gt;a")+COUNTIFS($U$7:$GC$7,D$10,$U160:$GC160,"&gt;0")</f>
        <v>0</v>
      </c>
      <c r="E160" s="54">
        <f>COUNTIFS($U$7:$GC$7,E$10,$U160:$GC160,"&gt;a")+COUNTIFS($U$7:$GC$7,E$10,$U160:$GC160,"&gt;0")</f>
        <v>0</v>
      </c>
      <c r="F160" s="54">
        <f>COUNTIFS($U$7:$GC$7,F$10,$U160:$GC160,"&gt;a")+COUNTIFS($U$7:$GC$7,F$10,$U160:$GC160,"&gt;0")</f>
        <v>0</v>
      </c>
      <c r="G160" s="54">
        <f>COUNTIFS($U$7:$GC$7,G$10,$U160:$GC160,"&gt;a")+COUNTIFS($U$7:$GC$7,G$10,$U160:$GC160,"&gt;0")</f>
        <v>0</v>
      </c>
      <c r="H160" s="54">
        <f>COUNTIFS($U$7:$GC$7,H$10,$U160:$GC160,"&gt;a")+COUNTIFS($U$7:$GC$7,H$10,$U160:$GC160,"&gt;0")</f>
        <v>0</v>
      </c>
      <c r="I160" s="54">
        <f>COUNTIFS($U$7:$GC$7,I$10,$U160:$GC160,"&gt;a")+COUNTIFS($U$7:$GC$7,I$10,$U160:$GC160,"&gt;0")</f>
        <v>0</v>
      </c>
      <c r="J160" s="54">
        <f>COUNTIFS($U$7:$GC$7,J$10,$U160:$GC160,"&gt;a")+COUNTIFS($U$7:$GC$7,J$10,$U160:$GC160,"&gt;0")</f>
        <v>0</v>
      </c>
      <c r="K160" s="54">
        <f>COUNTIFS($U$7:$GC$7,K$10,$U160:$GC160,"&gt;a")+COUNTIFS($U$7:$GC$7,K$10,$U160:$GC160,"&gt;0")</f>
        <v>0</v>
      </c>
      <c r="L160" s="54">
        <f>COUNTIFS($U$7:$GC$7,L$10,$U160:$GC160,"&gt;a")+COUNTIFS($U$7:$GC$7,L$10,$U160:$GC160,"&gt;0")</f>
        <v>0</v>
      </c>
      <c r="M160" s="54">
        <f>COUNTIFS($U$7:$GC$7,M$10,$U160:$GC160,"&gt;a")+COUNTIFS($U$7:$GC$7,M$10,$U160:$GC160,"&gt;0")</f>
        <v>0</v>
      </c>
      <c r="N160" s="54">
        <f>COUNTIFS($U$8:$GC$8,"=K",U160:GC160,"&gt;a")+COUNTIFS($U$8:$GC$8,"=K",U160:GC160,"&gt;0")</f>
        <v>0</v>
      </c>
      <c r="O160" s="54">
        <f>COUNTIFS($U$8:$GC$8,"=C",U160:GC160,"&gt;a")+COUNTIFS($U$8:$GC$8,"=C",U160:GC160,"&gt;0")</f>
        <v>0</v>
      </c>
      <c r="P160" s="142"/>
      <c r="Q160" s="99"/>
      <c r="R160" s="99"/>
      <c r="S160" s="143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3" t="str">
        <f t="shared" si="50"/>
        <v/>
      </c>
      <c r="GE160" s="74" t="str">
        <f t="shared" si="51"/>
        <v>**</v>
      </c>
      <c r="GF160" s="74" t="str">
        <f t="shared" si="52"/>
        <v/>
      </c>
      <c r="GG160" s="74" t="str">
        <f t="shared" si="53"/>
        <v/>
      </c>
      <c r="GH160" s="75" t="str">
        <f t="shared" si="54"/>
        <v/>
      </c>
      <c r="GI160" s="74" t="str">
        <f t="shared" si="55"/>
        <v/>
      </c>
      <c r="GJ160" s="75" t="str">
        <f t="shared" si="56"/>
        <v/>
      </c>
      <c r="GK160" s="75" t="str">
        <f t="shared" si="57"/>
        <v/>
      </c>
      <c r="GL160" s="75" t="str">
        <f t="shared" si="58"/>
        <v/>
      </c>
      <c r="GM160" s="13">
        <f>ROW()</f>
        <v>160</v>
      </c>
      <c r="GN160" s="13" t="str">
        <f>IF(LEN(GL160)&gt;0,MAX(GN$11:GN159)+1,"")</f>
        <v/>
      </c>
      <c r="GO160" s="6" t="str">
        <f>IF(N160&gt;0,IF(O160=0,"K","Both"),IF(O160&gt;0,"C",""))</f>
        <v/>
      </c>
      <c r="GP160" s="75" t="str">
        <f>IF(ISTEXT(P160),A160,"")</f>
        <v/>
      </c>
      <c r="GQ160" s="76">
        <f>IF(ISNUMBER(GP160),IF(GP160&gt;8,MAX(GQ$10:GQ159)+1,0),0)</f>
        <v>0</v>
      </c>
      <c r="GR160" s="77" t="str">
        <f>IF(TRIM(P160)&gt;"a",COUNTIF([1]DrawDay1!AW$4:AW$3049,GE160)+COUNTIF([1]DrawDay1!AW$4:AW$3049,GF160)+COUNTIF([1]DrawDay2!AW$4:AW$2962,GE160)+COUNTIF([1]DrawDay2!AW$4:AW$2962,GF160)+COUNTIF([1]DrawDay3!AW$4:AW$2311,GE160)+COUNTIF([1]DrawDay3!AW$4:AW$2311,GF160)+COUNTIF([1]WarCanoe!AE$5:AE$1500,GD160),"")</f>
        <v/>
      </c>
      <c r="GS160" s="76">
        <f>IF(ISNUMBER(GR160),IF(GR160&gt;8,MAX(GS$10:GS159)+1,0),0)</f>
        <v>0</v>
      </c>
      <c r="GT160" s="78" t="str">
        <f t="shared" si="59"/>
        <v>**</v>
      </c>
      <c r="GU160" s="78"/>
      <c r="GV160" s="78" t="str">
        <f>IF(GK160="","",MATCH(GK160,GK$1:GK159,0))</f>
        <v/>
      </c>
      <c r="GW160" s="78" t="str">
        <f t="shared" si="60"/>
        <v/>
      </c>
      <c r="GX160" s="78" t="str">
        <f>IF(ISNUMBER(GW160),P160,"")</f>
        <v/>
      </c>
      <c r="GY160" s="74" t="str">
        <f>IF(ISNUMBER(GW160),INDEX(P$1:P$167,GW160),"")</f>
        <v/>
      </c>
      <c r="GZ160" s="79" t="str">
        <f>IF(ISNUMBER(GW160),MAX(GZ$11:GZ159)+1,"")</f>
        <v/>
      </c>
      <c r="HA160" s="80">
        <f>IF(ISTEXT(P160),IF(FIND(" ",P160&amp;HA$10)=(LEN(P160)+1),ROW(),0),0)</f>
        <v>0</v>
      </c>
      <c r="HB160" s="81">
        <f>IF(IF(LEN(TRIM(P160))=0,0,LEN(TRIM(P160))-LEN(SUBSTITUTE(P160," ",""))+1)&gt;2,ROW(),0)</f>
        <v>0</v>
      </c>
      <c r="HC160" s="81" t="str">
        <f>IF(LEN(R160)&gt;0,VLOOKUP(R160,HC$172:HD$179,2,FALSE),"")</f>
        <v/>
      </c>
      <c r="HD160" s="81" t="str">
        <f>IF(LEN(P160)&gt;0,IF(ISNA(HC160),ROW(),""),"")</f>
        <v/>
      </c>
      <c r="HE160" s="82" t="str">
        <f>IF(LEN(P160)&gt;0,IF(LEN(S160)&gt;0,VLOOKUP(P160,[1]PadTracInfo!G$2:H$999,2,FALSE),""),"")</f>
        <v/>
      </c>
      <c r="HF160" s="82"/>
      <c r="HG160" s="82" t="str">
        <f>IF(HF160="ok","ok",IF(LEN(S160)&gt;0,IF(S160=HE160,"ok","mismatch"),""))</f>
        <v/>
      </c>
      <c r="HH160" s="82" t="str">
        <f>IF(LEN(P160)&gt;0,IF(LEN(HG160)&gt;0,HG160,IF(LEN(S160)=0,VLOOKUP(P160,[1]PadTracInfo!G$2:H$999,2,FALSE),"")),"")</f>
        <v/>
      </c>
      <c r="HI160" s="83" t="str">
        <f>IF(LEN(P160)&gt;0,IF(ISNA(HH160),"Not Registered",IF(HH160="ok","ok",IF(HH160="mismatch","Registration number does not match",IF(ISNUMBER(HH160),"ok","Logic ERROR")))),"")</f>
        <v/>
      </c>
    </row>
    <row r="161" spans="1:217" x14ac:dyDescent="0.2">
      <c r="A161" s="54" t="str">
        <f>IF(ISTEXT(P161),COUNTIF([1]DrawDay1!AX$4:AX$3049,GE161)+COUNTIF([1]DrawDay1!AX$4:AX$3049,GF161)+COUNTIF([1]DrawDay2!AX$4:AX$2962,GE161)+COUNTIF([1]DrawDay2!AX$4:AX$2962,GF161)+COUNTIF([1]DrawDay3!AX$4:AX$2311,GE161)+COUNTIF([1]DrawDay3!AX$4:AX$2311,GF161)+COUNTIF([1]WarCanoe!AF$4:AF3508,GE161),"")</f>
        <v/>
      </c>
      <c r="B161" s="54" t="str">
        <f>IF(ISTEXT(P161),COUNTIF([1]DrawDay1!AV$4:AV$3049,GE161)+COUNTIF([1]DrawDay2!AV$4:AV$2962,GE161)+COUNTIF([1]DrawDay3!AV$4:AV$2311,GE161)+COUNTIF([1]WarCanoe!AG$4:AG3508,GE161),"")</f>
        <v/>
      </c>
      <c r="C161" s="55">
        <f t="shared" si="49"/>
        <v>0</v>
      </c>
      <c r="D161" s="54">
        <f>COUNTIFS($U$7:$GC$7,D$10,$U161:$GC161,"&gt;a")+COUNTIFS($U$7:$GC$7,D$10,$U161:$GC161,"&gt;0")</f>
        <v>0</v>
      </c>
      <c r="E161" s="54">
        <f>COUNTIFS($U$7:$GC$7,E$10,$U161:$GC161,"&gt;a")+COUNTIFS($U$7:$GC$7,E$10,$U161:$GC161,"&gt;0")</f>
        <v>0</v>
      </c>
      <c r="F161" s="54">
        <f>COUNTIFS($U$7:$GC$7,F$10,$U161:$GC161,"&gt;a")+COUNTIFS($U$7:$GC$7,F$10,$U161:$GC161,"&gt;0")</f>
        <v>0</v>
      </c>
      <c r="G161" s="54">
        <f>COUNTIFS($U$7:$GC$7,G$10,$U161:$GC161,"&gt;a")+COUNTIFS($U$7:$GC$7,G$10,$U161:$GC161,"&gt;0")</f>
        <v>0</v>
      </c>
      <c r="H161" s="54">
        <f>COUNTIFS($U$7:$GC$7,H$10,$U161:$GC161,"&gt;a")+COUNTIFS($U$7:$GC$7,H$10,$U161:$GC161,"&gt;0")</f>
        <v>0</v>
      </c>
      <c r="I161" s="54">
        <f>COUNTIFS($U$7:$GC$7,I$10,$U161:$GC161,"&gt;a")+COUNTIFS($U$7:$GC$7,I$10,$U161:$GC161,"&gt;0")</f>
        <v>0</v>
      </c>
      <c r="J161" s="54">
        <f>COUNTIFS($U$7:$GC$7,J$10,$U161:$GC161,"&gt;a")+COUNTIFS($U$7:$GC$7,J$10,$U161:$GC161,"&gt;0")</f>
        <v>0</v>
      </c>
      <c r="K161" s="54">
        <f>COUNTIFS($U$7:$GC$7,K$10,$U161:$GC161,"&gt;a")+COUNTIFS($U$7:$GC$7,K$10,$U161:$GC161,"&gt;0")</f>
        <v>0</v>
      </c>
      <c r="L161" s="54">
        <f>COUNTIFS($U$7:$GC$7,L$10,$U161:$GC161,"&gt;a")+COUNTIFS($U$7:$GC$7,L$10,$U161:$GC161,"&gt;0")</f>
        <v>0</v>
      </c>
      <c r="M161" s="54">
        <f>COUNTIFS($U$7:$GC$7,M$10,$U161:$GC161,"&gt;a")+COUNTIFS($U$7:$GC$7,M$10,$U161:$GC161,"&gt;0")</f>
        <v>0</v>
      </c>
      <c r="N161" s="54">
        <f>COUNTIFS($U$8:$GC$8,"=K",U161:GC161,"&gt;a")+COUNTIFS($U$8:$GC$8,"=K",U161:GC161,"&gt;0")</f>
        <v>0</v>
      </c>
      <c r="O161" s="54">
        <f>COUNTIFS($U$8:$GC$8,"=C",U161:GC161,"&gt;a")+COUNTIFS($U$8:$GC$8,"=C",U161:GC161,"&gt;0")</f>
        <v>0</v>
      </c>
      <c r="P161" s="142"/>
      <c r="Q161" s="99"/>
      <c r="R161" s="99"/>
      <c r="S161" s="143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  <c r="FY161" s="72"/>
      <c r="FZ161" s="72"/>
      <c r="GA161" s="72"/>
      <c r="GB161" s="72"/>
      <c r="GC161" s="72"/>
      <c r="GD161" s="73" t="str">
        <f t="shared" si="50"/>
        <v/>
      </c>
      <c r="GE161" s="74" t="str">
        <f t="shared" si="51"/>
        <v>**</v>
      </c>
      <c r="GF161" s="74" t="str">
        <f t="shared" si="52"/>
        <v/>
      </c>
      <c r="GG161" s="74" t="str">
        <f t="shared" si="53"/>
        <v/>
      </c>
      <c r="GH161" s="75" t="str">
        <f t="shared" si="54"/>
        <v/>
      </c>
      <c r="GI161" s="74" t="str">
        <f t="shared" si="55"/>
        <v/>
      </c>
      <c r="GJ161" s="75" t="str">
        <f t="shared" si="56"/>
        <v/>
      </c>
      <c r="GK161" s="75" t="str">
        <f t="shared" si="57"/>
        <v/>
      </c>
      <c r="GL161" s="75" t="str">
        <f t="shared" si="58"/>
        <v/>
      </c>
      <c r="GM161" s="13">
        <f>ROW()</f>
        <v>161</v>
      </c>
      <c r="GN161" s="13" t="str">
        <f>IF(LEN(GL161)&gt;0,MAX(GN$11:GN160)+1,"")</f>
        <v/>
      </c>
      <c r="GO161" s="6" t="str">
        <f>IF(N161&gt;0,IF(O161=0,"K","Both"),IF(O161&gt;0,"C",""))</f>
        <v/>
      </c>
      <c r="GP161" s="75" t="str">
        <f>IF(ISTEXT(P161),A161,"")</f>
        <v/>
      </c>
      <c r="GQ161" s="76">
        <f>IF(ISNUMBER(GP161),IF(GP161&gt;8,MAX(GQ$10:GQ160)+1,0),0)</f>
        <v>0</v>
      </c>
      <c r="GR161" s="77" t="str">
        <f>IF(TRIM(P161)&gt;"a",COUNTIF([1]DrawDay1!AW$4:AW$3049,GE161)+COUNTIF([1]DrawDay1!AW$4:AW$3049,GF161)+COUNTIF([1]DrawDay2!AW$4:AW$2962,GE161)+COUNTIF([1]DrawDay2!AW$4:AW$2962,GF161)+COUNTIF([1]DrawDay3!AW$4:AW$2311,GE161)+COUNTIF([1]DrawDay3!AW$4:AW$2311,GF161)+COUNTIF([1]WarCanoe!AE$5:AE$1500,GD161),"")</f>
        <v/>
      </c>
      <c r="GS161" s="76">
        <f>IF(ISNUMBER(GR161),IF(GR161&gt;8,MAX(GS$10:GS160)+1,0),0)</f>
        <v>0</v>
      </c>
      <c r="GT161" s="78" t="str">
        <f t="shared" si="59"/>
        <v>**</v>
      </c>
      <c r="GU161" s="78"/>
      <c r="GV161" s="78" t="str">
        <f>IF(GK161="","",MATCH(GK161,GK$1:GK160,0))</f>
        <v/>
      </c>
      <c r="GW161" s="78" t="str">
        <f t="shared" si="60"/>
        <v/>
      </c>
      <c r="GX161" s="78" t="str">
        <f>IF(ISNUMBER(GW161),P161,"")</f>
        <v/>
      </c>
      <c r="GY161" s="74" t="str">
        <f>IF(ISNUMBER(GW161),INDEX(P$1:P$167,GW161),"")</f>
        <v/>
      </c>
      <c r="GZ161" s="79" t="str">
        <f>IF(ISNUMBER(GW161),MAX(GZ$11:GZ160)+1,"")</f>
        <v/>
      </c>
      <c r="HA161" s="80">
        <f>IF(ISTEXT(P161),IF(FIND(" ",P161&amp;HA$10)=(LEN(P161)+1),ROW(),0),0)</f>
        <v>0</v>
      </c>
      <c r="HB161" s="81">
        <f>IF(IF(LEN(TRIM(P161))=0,0,LEN(TRIM(P161))-LEN(SUBSTITUTE(P161," ",""))+1)&gt;2,ROW(),0)</f>
        <v>0</v>
      </c>
      <c r="HC161" s="81" t="str">
        <f>IF(LEN(R161)&gt;0,VLOOKUP(R161,HC$172:HD$179,2,FALSE),"")</f>
        <v/>
      </c>
      <c r="HD161" s="81" t="str">
        <f>IF(LEN(P161)&gt;0,IF(ISNA(HC161),ROW(),""),"")</f>
        <v/>
      </c>
      <c r="HE161" s="82" t="str">
        <f>IF(LEN(P161)&gt;0,IF(LEN(S161)&gt;0,VLOOKUP(P161,[1]PadTracInfo!G$2:H$999,2,FALSE),""),"")</f>
        <v/>
      </c>
      <c r="HF161" s="82"/>
      <c r="HG161" s="82" t="str">
        <f>IF(HF161="ok","ok",IF(LEN(S161)&gt;0,IF(S161=HE161,"ok","mismatch"),""))</f>
        <v/>
      </c>
      <c r="HH161" s="82" t="str">
        <f>IF(LEN(P161)&gt;0,IF(LEN(HG161)&gt;0,HG161,IF(LEN(S161)=0,VLOOKUP(P161,[1]PadTracInfo!G$2:H$999,2,FALSE),"")),"")</f>
        <v/>
      </c>
      <c r="HI161" s="83" t="str">
        <f>IF(LEN(P161)&gt;0,IF(ISNA(HH161),"Not Registered",IF(HH161="ok","ok",IF(HH161="mismatch","Registration number does not match",IF(ISNUMBER(HH161),"ok","Logic ERROR")))),"")</f>
        <v/>
      </c>
    </row>
    <row r="162" spans="1:217" x14ac:dyDescent="0.2">
      <c r="A162" s="54" t="str">
        <f>IF(ISTEXT(P162),COUNTIF([1]DrawDay1!AX$4:AX$3049,GE162)+COUNTIF([1]DrawDay1!AX$4:AX$3049,GF162)+COUNTIF([1]DrawDay2!AX$4:AX$2962,GE162)+COUNTIF([1]DrawDay2!AX$4:AX$2962,GF162)+COUNTIF([1]DrawDay3!AX$4:AX$2311,GE162)+COUNTIF([1]DrawDay3!AX$4:AX$2311,GF162)+COUNTIF([1]WarCanoe!AF$4:AF3509,GE162),"")</f>
        <v/>
      </c>
      <c r="B162" s="54" t="str">
        <f>IF(ISTEXT(P162),COUNTIF([1]DrawDay1!AV$4:AV$3049,GE162)+COUNTIF([1]DrawDay2!AV$4:AV$2962,GE162)+COUNTIF([1]DrawDay3!AV$4:AV$2311,GE162)+COUNTIF([1]WarCanoe!AG$4:AG3509,GE162),"")</f>
        <v/>
      </c>
      <c r="C162" s="55">
        <f t="shared" si="49"/>
        <v>0</v>
      </c>
      <c r="D162" s="54">
        <f>COUNTIFS($U$7:$GC$7,D$10,$U162:$GC162,"&gt;a")+COUNTIFS($U$7:$GC$7,D$10,$U162:$GC162,"&gt;0")</f>
        <v>0</v>
      </c>
      <c r="E162" s="54">
        <f>COUNTIFS($U$7:$GC$7,E$10,$U162:$GC162,"&gt;a")+COUNTIFS($U$7:$GC$7,E$10,$U162:$GC162,"&gt;0")</f>
        <v>0</v>
      </c>
      <c r="F162" s="54">
        <f>COUNTIFS($U$7:$GC$7,F$10,$U162:$GC162,"&gt;a")+COUNTIFS($U$7:$GC$7,F$10,$U162:$GC162,"&gt;0")</f>
        <v>0</v>
      </c>
      <c r="G162" s="54">
        <f>COUNTIFS($U$7:$GC$7,G$10,$U162:$GC162,"&gt;a")+COUNTIFS($U$7:$GC$7,G$10,$U162:$GC162,"&gt;0")</f>
        <v>0</v>
      </c>
      <c r="H162" s="54">
        <f>COUNTIFS($U$7:$GC$7,H$10,$U162:$GC162,"&gt;a")+COUNTIFS($U$7:$GC$7,H$10,$U162:$GC162,"&gt;0")</f>
        <v>0</v>
      </c>
      <c r="I162" s="54">
        <f>COUNTIFS($U$7:$GC$7,I$10,$U162:$GC162,"&gt;a")+COUNTIFS($U$7:$GC$7,I$10,$U162:$GC162,"&gt;0")</f>
        <v>0</v>
      </c>
      <c r="J162" s="54">
        <f>COUNTIFS($U$7:$GC$7,J$10,$U162:$GC162,"&gt;a")+COUNTIFS($U$7:$GC$7,J$10,$U162:$GC162,"&gt;0")</f>
        <v>0</v>
      </c>
      <c r="K162" s="54">
        <f>COUNTIFS($U$7:$GC$7,K$10,$U162:$GC162,"&gt;a")+COUNTIFS($U$7:$GC$7,K$10,$U162:$GC162,"&gt;0")</f>
        <v>0</v>
      </c>
      <c r="L162" s="54">
        <f>COUNTIFS($U$7:$GC$7,L$10,$U162:$GC162,"&gt;a")+COUNTIFS($U$7:$GC$7,L$10,$U162:$GC162,"&gt;0")</f>
        <v>0</v>
      </c>
      <c r="M162" s="54">
        <f>COUNTIFS($U$7:$GC$7,M$10,$U162:$GC162,"&gt;a")+COUNTIFS($U$7:$GC$7,M$10,$U162:$GC162,"&gt;0")</f>
        <v>0</v>
      </c>
      <c r="N162" s="54">
        <f>COUNTIFS($U$8:$GC$8,"=K",U162:GC162,"&gt;a")+COUNTIFS($U$8:$GC$8,"=K",U162:GC162,"&gt;0")</f>
        <v>0</v>
      </c>
      <c r="O162" s="54">
        <f>COUNTIFS($U$8:$GC$8,"=C",U162:GC162,"&gt;a")+COUNTIFS($U$8:$GC$8,"=C",U162:GC162,"&gt;0")</f>
        <v>0</v>
      </c>
      <c r="P162" s="142"/>
      <c r="Q162" s="99"/>
      <c r="R162" s="99"/>
      <c r="S162" s="143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  <c r="FY162" s="72"/>
      <c r="FZ162" s="72"/>
      <c r="GA162" s="72"/>
      <c r="GB162" s="72"/>
      <c r="GC162" s="72"/>
      <c r="GD162" s="73" t="str">
        <f t="shared" si="50"/>
        <v/>
      </c>
      <c r="GE162" s="74" t="str">
        <f t="shared" si="51"/>
        <v>**</v>
      </c>
      <c r="GF162" s="74" t="str">
        <f t="shared" si="52"/>
        <v/>
      </c>
      <c r="GG162" s="74" t="str">
        <f t="shared" si="53"/>
        <v/>
      </c>
      <c r="GH162" s="75" t="str">
        <f t="shared" si="54"/>
        <v/>
      </c>
      <c r="GI162" s="74" t="str">
        <f t="shared" si="55"/>
        <v/>
      </c>
      <c r="GJ162" s="75" t="str">
        <f t="shared" si="56"/>
        <v/>
      </c>
      <c r="GK162" s="75" t="str">
        <f t="shared" si="57"/>
        <v/>
      </c>
      <c r="GL162" s="75" t="str">
        <f t="shared" si="58"/>
        <v/>
      </c>
      <c r="GM162" s="13">
        <f>ROW()</f>
        <v>162</v>
      </c>
      <c r="GN162" s="13" t="str">
        <f>IF(LEN(GL162)&gt;0,MAX(GN$11:GN161)+1,"")</f>
        <v/>
      </c>
      <c r="GO162" s="6" t="str">
        <f>IF(N162&gt;0,IF(O162=0,"K","Both"),IF(O162&gt;0,"C",""))</f>
        <v/>
      </c>
      <c r="GP162" s="75" t="str">
        <f>IF(ISTEXT(P162),A162,"")</f>
        <v/>
      </c>
      <c r="GQ162" s="76">
        <f>IF(ISNUMBER(GP162),IF(GP162&gt;8,MAX(GQ$10:GQ161)+1,0),0)</f>
        <v>0</v>
      </c>
      <c r="GR162" s="77" t="str">
        <f>IF(TRIM(P162)&gt;"a",COUNTIF([1]DrawDay1!AW$4:AW$3049,GE162)+COUNTIF([1]DrawDay1!AW$4:AW$3049,GF162)+COUNTIF([1]DrawDay2!AW$4:AW$2962,GE162)+COUNTIF([1]DrawDay2!AW$4:AW$2962,GF162)+COUNTIF([1]DrawDay3!AW$4:AW$2311,GE162)+COUNTIF([1]DrawDay3!AW$4:AW$2311,GF162)+COUNTIF([1]WarCanoe!AE$5:AE$1500,GD162),"")</f>
        <v/>
      </c>
      <c r="GS162" s="76">
        <f>IF(ISNUMBER(GR162),IF(GR162&gt;8,MAX(GS$10:GS161)+1,0),0)</f>
        <v>0</v>
      </c>
      <c r="GT162" s="78" t="str">
        <f t="shared" si="59"/>
        <v>**</v>
      </c>
      <c r="GU162" s="78"/>
      <c r="GV162" s="78" t="str">
        <f>IF(GK162="","",MATCH(GK162,GK$1:GK161,0))</f>
        <v/>
      </c>
      <c r="GW162" s="78" t="str">
        <f t="shared" si="60"/>
        <v/>
      </c>
      <c r="GX162" s="78" t="str">
        <f>IF(ISNUMBER(GW162),P162,"")</f>
        <v/>
      </c>
      <c r="GY162" s="74" t="str">
        <f>IF(ISNUMBER(GW162),INDEX(P$1:P$167,GW162),"")</f>
        <v/>
      </c>
      <c r="GZ162" s="79" t="str">
        <f>IF(ISNUMBER(GW162),MAX(GZ$11:GZ161)+1,"")</f>
        <v/>
      </c>
      <c r="HA162" s="80">
        <f>IF(ISTEXT(P162),IF(FIND(" ",P162&amp;HA$10)=(LEN(P162)+1),ROW(),0),0)</f>
        <v>0</v>
      </c>
      <c r="HB162" s="81">
        <f>IF(IF(LEN(TRIM(P162))=0,0,LEN(TRIM(P162))-LEN(SUBSTITUTE(P162," ",""))+1)&gt;2,ROW(),0)</f>
        <v>0</v>
      </c>
      <c r="HC162" s="81" t="str">
        <f>IF(LEN(R162)&gt;0,VLOOKUP(R162,HC$172:HD$179,2,FALSE),"")</f>
        <v/>
      </c>
      <c r="HD162" s="81" t="str">
        <f>IF(LEN(P162)&gt;0,IF(ISNA(HC162),ROW(),""),"")</f>
        <v/>
      </c>
      <c r="HE162" s="82" t="str">
        <f>IF(LEN(P162)&gt;0,IF(LEN(S162)&gt;0,VLOOKUP(P162,[1]PadTracInfo!G$2:H$999,2,FALSE),""),"")</f>
        <v/>
      </c>
      <c r="HF162" s="82"/>
      <c r="HG162" s="82" t="str">
        <f>IF(HF162="ok","ok",IF(LEN(S162)&gt;0,IF(S162=HE162,"ok","mismatch"),""))</f>
        <v/>
      </c>
      <c r="HH162" s="82" t="str">
        <f>IF(LEN(P162)&gt;0,IF(LEN(HG162)&gt;0,HG162,IF(LEN(S162)=0,VLOOKUP(P162,[1]PadTracInfo!G$2:H$999,2,FALSE),"")),"")</f>
        <v/>
      </c>
      <c r="HI162" s="83" t="str">
        <f>IF(LEN(P162)&gt;0,IF(ISNA(HH162),"Not Registered",IF(HH162="ok","ok",IF(HH162="mismatch","Registration number does not match",IF(ISNUMBER(HH162),"ok","Logic ERROR")))),"")</f>
        <v/>
      </c>
    </row>
    <row r="163" spans="1:217" x14ac:dyDescent="0.2">
      <c r="A163" s="54" t="str">
        <f>IF(ISTEXT(P163),COUNTIF([1]DrawDay1!AX$4:AX$3049,GE163)+COUNTIF([1]DrawDay1!AX$4:AX$3049,GF163)+COUNTIF([1]DrawDay2!AX$4:AX$2962,GE163)+COUNTIF([1]DrawDay2!AX$4:AX$2962,GF163)+COUNTIF([1]DrawDay3!AX$4:AX$2311,GE163)+COUNTIF([1]DrawDay3!AX$4:AX$2311,GF163)+COUNTIF([1]WarCanoe!AF$4:AF3510,GE163),"")</f>
        <v/>
      </c>
      <c r="B163" s="54" t="str">
        <f>IF(ISTEXT(P163),COUNTIF([1]DrawDay1!AV$4:AV$3049,GE163)+COUNTIF([1]DrawDay2!AV$4:AV$2962,GE163)+COUNTIF([1]DrawDay3!AV$4:AV$2311,GE163)+COUNTIF([1]WarCanoe!AG$4:AG3510,GE163),"")</f>
        <v/>
      </c>
      <c r="C163" s="55">
        <f t="shared" si="49"/>
        <v>0</v>
      </c>
      <c r="D163" s="54">
        <f>COUNTIFS($U$7:$GC$7,D$10,$U163:$GC163,"&gt;a")+COUNTIFS($U$7:$GC$7,D$10,$U163:$GC163,"&gt;0")</f>
        <v>0</v>
      </c>
      <c r="E163" s="54">
        <f>COUNTIFS($U$7:$GC$7,E$10,$U163:$GC163,"&gt;a")+COUNTIFS($U$7:$GC$7,E$10,$U163:$GC163,"&gt;0")</f>
        <v>0</v>
      </c>
      <c r="F163" s="54">
        <f>COUNTIFS($U$7:$GC$7,F$10,$U163:$GC163,"&gt;a")+COUNTIFS($U$7:$GC$7,F$10,$U163:$GC163,"&gt;0")</f>
        <v>0</v>
      </c>
      <c r="G163" s="54">
        <f>COUNTIFS($U$7:$GC$7,G$10,$U163:$GC163,"&gt;a")+COUNTIFS($U$7:$GC$7,G$10,$U163:$GC163,"&gt;0")</f>
        <v>0</v>
      </c>
      <c r="H163" s="54">
        <f>COUNTIFS($U$7:$GC$7,H$10,$U163:$GC163,"&gt;a")+COUNTIFS($U$7:$GC$7,H$10,$U163:$GC163,"&gt;0")</f>
        <v>0</v>
      </c>
      <c r="I163" s="54">
        <f>COUNTIFS($U$7:$GC$7,I$10,$U163:$GC163,"&gt;a")+COUNTIFS($U$7:$GC$7,I$10,$U163:$GC163,"&gt;0")</f>
        <v>0</v>
      </c>
      <c r="J163" s="54">
        <f>COUNTIFS($U$7:$GC$7,J$10,$U163:$GC163,"&gt;a")+COUNTIFS($U$7:$GC$7,J$10,$U163:$GC163,"&gt;0")</f>
        <v>0</v>
      </c>
      <c r="K163" s="54">
        <f>COUNTIFS($U$7:$GC$7,K$10,$U163:$GC163,"&gt;a")+COUNTIFS($U$7:$GC$7,K$10,$U163:$GC163,"&gt;0")</f>
        <v>0</v>
      </c>
      <c r="L163" s="54">
        <f>COUNTIFS($U$7:$GC$7,L$10,$U163:$GC163,"&gt;a")+COUNTIFS($U$7:$GC$7,L$10,$U163:$GC163,"&gt;0")</f>
        <v>0</v>
      </c>
      <c r="M163" s="54">
        <f>COUNTIFS($U$7:$GC$7,M$10,$U163:$GC163,"&gt;a")+COUNTIFS($U$7:$GC$7,M$10,$U163:$GC163,"&gt;0")</f>
        <v>0</v>
      </c>
      <c r="N163" s="54">
        <f>COUNTIFS($U$8:$GC$8,"=K",U163:GC163,"&gt;a")+COUNTIFS($U$8:$GC$8,"=K",U163:GC163,"&gt;0")</f>
        <v>0</v>
      </c>
      <c r="O163" s="54">
        <f>COUNTIFS($U$8:$GC$8,"=C",U163:GC163,"&gt;a")+COUNTIFS($U$8:$GC$8,"=C",U163:GC163,"&gt;0")</f>
        <v>0</v>
      </c>
      <c r="P163" s="142"/>
      <c r="Q163" s="99"/>
      <c r="R163" s="99"/>
      <c r="S163" s="143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3" t="str">
        <f t="shared" si="50"/>
        <v/>
      </c>
      <c r="GE163" s="74" t="str">
        <f t="shared" si="51"/>
        <v>**</v>
      </c>
      <c r="GF163" s="74" t="str">
        <f t="shared" si="52"/>
        <v/>
      </c>
      <c r="GG163" s="74" t="str">
        <f t="shared" si="53"/>
        <v/>
      </c>
      <c r="GH163" s="75" t="str">
        <f t="shared" si="54"/>
        <v/>
      </c>
      <c r="GI163" s="74" t="str">
        <f t="shared" si="55"/>
        <v/>
      </c>
      <c r="GJ163" s="75" t="str">
        <f t="shared" si="56"/>
        <v/>
      </c>
      <c r="GK163" s="75" t="str">
        <f t="shared" si="57"/>
        <v/>
      </c>
      <c r="GL163" s="75" t="str">
        <f t="shared" si="58"/>
        <v/>
      </c>
      <c r="GM163" s="13">
        <f>ROW()</f>
        <v>163</v>
      </c>
      <c r="GN163" s="13" t="str">
        <f>IF(LEN(GL163)&gt;0,MAX(GN$11:GN162)+1,"")</f>
        <v/>
      </c>
      <c r="GO163" s="6" t="str">
        <f>IF(N163&gt;0,IF(O163=0,"K","Both"),IF(O163&gt;0,"C",""))</f>
        <v/>
      </c>
      <c r="GP163" s="75" t="str">
        <f>IF(ISTEXT(P163),A163,"")</f>
        <v/>
      </c>
      <c r="GQ163" s="76">
        <f>IF(ISNUMBER(GP163),IF(GP163&gt;8,MAX(GQ$10:GQ162)+1,0),0)</f>
        <v>0</v>
      </c>
      <c r="GR163" s="77" t="str">
        <f>IF(TRIM(P163)&gt;"a",COUNTIF([1]DrawDay1!AW$4:AW$3049,GE163)+COUNTIF([1]DrawDay1!AW$4:AW$3049,GF163)+COUNTIF([1]DrawDay2!AW$4:AW$2962,GE163)+COUNTIF([1]DrawDay2!AW$4:AW$2962,GF163)+COUNTIF([1]DrawDay3!AW$4:AW$2311,GE163)+COUNTIF([1]DrawDay3!AW$4:AW$2311,GF163)+COUNTIF([1]WarCanoe!AE$5:AE$1500,GD163),"")</f>
        <v/>
      </c>
      <c r="GS163" s="76">
        <f>IF(ISNUMBER(GR163),IF(GR163&gt;8,MAX(GS$10:GS162)+1,0),0)</f>
        <v>0</v>
      </c>
      <c r="GT163" s="78" t="str">
        <f t="shared" si="59"/>
        <v>**</v>
      </c>
      <c r="GU163" s="78"/>
      <c r="GV163" s="78" t="str">
        <f>IF(GK163="","",MATCH(GK163,GK$1:GK162,0))</f>
        <v/>
      </c>
      <c r="GW163" s="78" t="str">
        <f t="shared" si="60"/>
        <v/>
      </c>
      <c r="GX163" s="78" t="str">
        <f>IF(ISNUMBER(GW163),P163,"")</f>
        <v/>
      </c>
      <c r="GY163" s="74" t="str">
        <f>IF(ISNUMBER(GW163),INDEX(P$1:P$167,GW163),"")</f>
        <v/>
      </c>
      <c r="GZ163" s="79" t="str">
        <f>IF(ISNUMBER(GW163),MAX(GZ$11:GZ162)+1,"")</f>
        <v/>
      </c>
      <c r="HA163" s="80">
        <f>IF(ISTEXT(P163),IF(FIND(" ",P163&amp;HA$10)=(LEN(P163)+1),ROW(),0),0)</f>
        <v>0</v>
      </c>
      <c r="HB163" s="81">
        <f>IF(IF(LEN(TRIM(P163))=0,0,LEN(TRIM(P163))-LEN(SUBSTITUTE(P163," ",""))+1)&gt;2,ROW(),0)</f>
        <v>0</v>
      </c>
      <c r="HC163" s="81" t="str">
        <f>IF(LEN(R163)&gt;0,VLOOKUP(R163,HC$172:HD$179,2,FALSE),"")</f>
        <v/>
      </c>
      <c r="HD163" s="81" t="str">
        <f>IF(LEN(P163)&gt;0,IF(ISNA(HC163),ROW(),""),"")</f>
        <v/>
      </c>
      <c r="HE163" s="82" t="str">
        <f>IF(LEN(P163)&gt;0,IF(LEN(S163)&gt;0,VLOOKUP(P163,[1]PadTracInfo!G$2:H$999,2,FALSE),""),"")</f>
        <v/>
      </c>
      <c r="HF163" s="82"/>
      <c r="HG163" s="82" t="str">
        <f>IF(HF163="ok","ok",IF(LEN(S163)&gt;0,IF(S163=HE163,"ok","mismatch"),""))</f>
        <v/>
      </c>
      <c r="HH163" s="82" t="str">
        <f>IF(LEN(P163)&gt;0,IF(LEN(HG163)&gt;0,HG163,IF(LEN(S163)=0,VLOOKUP(P163,[1]PadTracInfo!G$2:H$999,2,FALSE),"")),"")</f>
        <v/>
      </c>
      <c r="HI163" s="83" t="str">
        <f>IF(LEN(P163)&gt;0,IF(ISNA(HH163),"Not Registered",IF(HH163="ok","ok",IF(HH163="mismatch","Registration number does not match",IF(ISNUMBER(HH163),"ok","Logic ERROR")))),"")</f>
        <v/>
      </c>
    </row>
    <row r="164" spans="1:217" x14ac:dyDescent="0.2">
      <c r="A164" s="54" t="str">
        <f>IF(ISTEXT(P164),COUNTIF([1]DrawDay1!AX$4:AX$3049,GE164)+COUNTIF([1]DrawDay1!AX$4:AX$3049,GF164)+COUNTIF([1]DrawDay2!AX$4:AX$2962,GE164)+COUNTIF([1]DrawDay2!AX$4:AX$2962,GF164)+COUNTIF([1]DrawDay3!AX$4:AX$2311,GE164)+COUNTIF([1]DrawDay3!AX$4:AX$2311,GF164)+COUNTIF([1]WarCanoe!AF$4:AF3511,GE164),"")</f>
        <v/>
      </c>
      <c r="B164" s="54" t="str">
        <f>IF(ISTEXT(P164),COUNTIF([1]DrawDay1!AV$4:AV$3049,GE164)+COUNTIF([1]DrawDay2!AV$4:AV$2962,GE164)+COUNTIF([1]DrawDay3!AV$4:AV$2311,GE164)+COUNTIF([1]WarCanoe!AG$4:AG3511,GE164),"")</f>
        <v/>
      </c>
      <c r="C164" s="55">
        <f t="shared" si="49"/>
        <v>0</v>
      </c>
      <c r="D164" s="54">
        <f>COUNTIFS($U$7:$GC$7,D$10,$U164:$GC164,"&gt;a")+COUNTIFS($U$7:$GC$7,D$10,$U164:$GC164,"&gt;0")</f>
        <v>0</v>
      </c>
      <c r="E164" s="54">
        <f>COUNTIFS($U$7:$GC$7,E$10,$U164:$GC164,"&gt;a")+COUNTIFS($U$7:$GC$7,E$10,$U164:$GC164,"&gt;0")</f>
        <v>0</v>
      </c>
      <c r="F164" s="54">
        <f>COUNTIFS($U$7:$GC$7,F$10,$U164:$GC164,"&gt;a")+COUNTIFS($U$7:$GC$7,F$10,$U164:$GC164,"&gt;0")</f>
        <v>0</v>
      </c>
      <c r="G164" s="54">
        <f>COUNTIFS($U$7:$GC$7,G$10,$U164:$GC164,"&gt;a")+COUNTIFS($U$7:$GC$7,G$10,$U164:$GC164,"&gt;0")</f>
        <v>0</v>
      </c>
      <c r="H164" s="54">
        <f>COUNTIFS($U$7:$GC$7,H$10,$U164:$GC164,"&gt;a")+COUNTIFS($U$7:$GC$7,H$10,$U164:$GC164,"&gt;0")</f>
        <v>0</v>
      </c>
      <c r="I164" s="54">
        <f>COUNTIFS($U$7:$GC$7,I$10,$U164:$GC164,"&gt;a")+COUNTIFS($U$7:$GC$7,I$10,$U164:$GC164,"&gt;0")</f>
        <v>0</v>
      </c>
      <c r="J164" s="54">
        <f>COUNTIFS($U$7:$GC$7,J$10,$U164:$GC164,"&gt;a")+COUNTIFS($U$7:$GC$7,J$10,$U164:$GC164,"&gt;0")</f>
        <v>0</v>
      </c>
      <c r="K164" s="54">
        <f>COUNTIFS($U$7:$GC$7,K$10,$U164:$GC164,"&gt;a")+COUNTIFS($U$7:$GC$7,K$10,$U164:$GC164,"&gt;0")</f>
        <v>0</v>
      </c>
      <c r="L164" s="54">
        <f>COUNTIFS($U$7:$GC$7,L$10,$U164:$GC164,"&gt;a")+COUNTIFS($U$7:$GC$7,L$10,$U164:$GC164,"&gt;0")</f>
        <v>0</v>
      </c>
      <c r="M164" s="54">
        <f>COUNTIFS($U$7:$GC$7,M$10,$U164:$GC164,"&gt;a")+COUNTIFS($U$7:$GC$7,M$10,$U164:$GC164,"&gt;0")</f>
        <v>0</v>
      </c>
      <c r="N164" s="54">
        <f>COUNTIFS($U$8:$GC$8,"=K",U164:GC164,"&gt;a")+COUNTIFS($U$8:$GC$8,"=K",U164:GC164,"&gt;0")</f>
        <v>0</v>
      </c>
      <c r="O164" s="54">
        <f>COUNTIFS($U$8:$GC$8,"=C",U164:GC164,"&gt;a")+COUNTIFS($U$8:$GC$8,"=C",U164:GC164,"&gt;0")</f>
        <v>0</v>
      </c>
      <c r="P164" s="142"/>
      <c r="Q164" s="99"/>
      <c r="R164" s="99"/>
      <c r="S164" s="143"/>
      <c r="T164" s="100"/>
      <c r="U164" s="101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  <c r="FY164" s="72"/>
      <c r="FZ164" s="72"/>
      <c r="GA164" s="72"/>
      <c r="GB164" s="72"/>
      <c r="GC164" s="72"/>
      <c r="GD164" s="73" t="str">
        <f t="shared" si="50"/>
        <v/>
      </c>
      <c r="GE164" s="74" t="str">
        <f t="shared" si="51"/>
        <v>**</v>
      </c>
      <c r="GF164" s="74" t="str">
        <f t="shared" si="52"/>
        <v/>
      </c>
      <c r="GG164" s="74" t="str">
        <f t="shared" si="53"/>
        <v/>
      </c>
      <c r="GH164" s="75" t="str">
        <f t="shared" si="54"/>
        <v/>
      </c>
      <c r="GI164" s="74" t="str">
        <f t="shared" si="55"/>
        <v/>
      </c>
      <c r="GJ164" s="75" t="str">
        <f t="shared" si="56"/>
        <v/>
      </c>
      <c r="GK164" s="75" t="str">
        <f t="shared" si="57"/>
        <v/>
      </c>
      <c r="GL164" s="75" t="str">
        <f t="shared" si="58"/>
        <v/>
      </c>
      <c r="GM164" s="13">
        <f>ROW()</f>
        <v>164</v>
      </c>
      <c r="GN164" s="13" t="str">
        <f>IF(LEN(GL164)&gt;0,MAX(GN$11:GN163)+1,"")</f>
        <v/>
      </c>
      <c r="GO164" s="6" t="str">
        <f>IF(N164&gt;0,IF(O164=0,"K","Both"),IF(O164&gt;0,"C",""))</f>
        <v/>
      </c>
      <c r="GP164" s="75" t="str">
        <f>IF(ISTEXT(P164),A164,"")</f>
        <v/>
      </c>
      <c r="GQ164" s="76">
        <f>IF(ISNUMBER(GP164),IF(GP164&gt;8,MAX(GQ$10:GQ163)+1,0),0)</f>
        <v>0</v>
      </c>
      <c r="GR164" s="77" t="str">
        <f>IF(TRIM(P164)&gt;"a",COUNTIF([1]DrawDay1!AW$4:AW$3049,GE164)+COUNTIF([1]DrawDay1!AW$4:AW$3049,GF164)+COUNTIF([1]DrawDay2!AW$4:AW$2962,GE164)+COUNTIF([1]DrawDay2!AW$4:AW$2962,GF164)+COUNTIF([1]DrawDay3!AW$4:AW$2311,GE164)+COUNTIF([1]DrawDay3!AW$4:AW$2311,GF164)+COUNTIF([1]WarCanoe!AE$5:AE$1500,GD164),"")</f>
        <v/>
      </c>
      <c r="GS164" s="76">
        <f>IF(ISNUMBER(GR164),IF(GR164&gt;8,MAX(GS$10:GS163)+1,0),0)</f>
        <v>0</v>
      </c>
      <c r="GT164" s="78" t="str">
        <f t="shared" si="59"/>
        <v>**</v>
      </c>
      <c r="GU164" s="78"/>
      <c r="GV164" s="78" t="str">
        <f>IF(GK164="","",MATCH(GK164,GK$1:GK163,0))</f>
        <v/>
      </c>
      <c r="GW164" s="78" t="str">
        <f t="shared" si="60"/>
        <v/>
      </c>
      <c r="GX164" s="78" t="str">
        <f>IF(ISNUMBER(GW164),P164,"")</f>
        <v/>
      </c>
      <c r="GY164" s="74" t="str">
        <f>IF(ISNUMBER(GW164),INDEX(P$1:P$167,GW164),"")</f>
        <v/>
      </c>
      <c r="GZ164" s="79" t="str">
        <f>IF(ISNUMBER(GW164),MAX(GZ$11:GZ163)+1,"")</f>
        <v/>
      </c>
      <c r="HA164" s="80">
        <f>IF(ISTEXT(P164),IF(FIND(" ",P164&amp;HA$10)=(LEN(P164)+1),ROW(),0),0)</f>
        <v>0</v>
      </c>
      <c r="HB164" s="81">
        <f>IF(IF(LEN(TRIM(P164))=0,0,LEN(TRIM(P164))-LEN(SUBSTITUTE(P164," ",""))+1)&gt;2,ROW(),0)</f>
        <v>0</v>
      </c>
      <c r="HC164" s="81" t="str">
        <f>IF(LEN(R164)&gt;0,VLOOKUP(R164,HC$172:HD$179,2,FALSE),"")</f>
        <v/>
      </c>
      <c r="HD164" s="81" t="str">
        <f>IF(LEN(P164)&gt;0,IF(ISNA(HC164),ROW(),""),"")</f>
        <v/>
      </c>
      <c r="HE164" s="82" t="str">
        <f>IF(LEN(P164)&gt;0,IF(LEN(S164)&gt;0,VLOOKUP(P164,[1]PadTracInfo!G$2:H$999,2,FALSE),""),"")</f>
        <v/>
      </c>
      <c r="HF164" s="82"/>
      <c r="HG164" s="82" t="str">
        <f>IF(HF164="ok","ok",IF(LEN(S164)&gt;0,IF(S164=HE164,"ok","mismatch"),""))</f>
        <v/>
      </c>
      <c r="HH164" s="82" t="str">
        <f>IF(LEN(P164)&gt;0,IF(LEN(HG164)&gt;0,HG164,IF(LEN(S164)=0,VLOOKUP(P164,[1]PadTracInfo!G$2:H$999,2,FALSE),"")),"")</f>
        <v/>
      </c>
      <c r="HI164" s="83" t="str">
        <f>IF(LEN(P164)&gt;0,IF(ISNA(HH164),"Not Registered",IF(HH164="ok","ok",IF(HH164="mismatch","Registration number does not match",IF(ISNUMBER(HH164),"ok","Logic ERROR")))),"")</f>
        <v/>
      </c>
    </row>
    <row r="165" spans="1:217" x14ac:dyDescent="0.2">
      <c r="A165" s="54" t="str">
        <f>IF(ISTEXT(P165),COUNTIF([1]DrawDay1!AX$4:AX$3049,GE165)+COUNTIF([1]DrawDay1!AX$4:AX$3049,GF165)+COUNTIF([1]DrawDay2!AX$4:AX$2962,GE165)+COUNTIF([1]DrawDay2!AX$4:AX$2962,GF165)+COUNTIF([1]DrawDay3!AX$4:AX$2311,GE165)+COUNTIF([1]DrawDay3!AX$4:AX$2311,GF165)+COUNTIF([1]WarCanoe!AF$4:AF3512,GE165),"")</f>
        <v/>
      </c>
      <c r="B165" s="54" t="str">
        <f>IF(ISTEXT(P165),COUNTIF([1]DrawDay1!AV$4:AV$3049,GE165)+COUNTIF([1]DrawDay2!AV$4:AV$2962,GE165)+COUNTIF([1]DrawDay3!AV$4:AV$2311,GE165)+COUNTIF([1]WarCanoe!AG$4:AG3512,GE165),"")</f>
        <v/>
      </c>
      <c r="C165" s="55">
        <f t="shared" si="49"/>
        <v>0</v>
      </c>
      <c r="D165" s="54">
        <f>COUNTIFS($U$7:$GC$7,D$10,$U165:$GC165,"&gt;a")+COUNTIFS($U$7:$GC$7,D$10,$U165:$GC165,"&gt;0")</f>
        <v>0</v>
      </c>
      <c r="E165" s="54">
        <f>COUNTIFS($U$7:$GC$7,E$10,$U165:$GC165,"&gt;a")+COUNTIFS($U$7:$GC$7,E$10,$U165:$GC165,"&gt;0")</f>
        <v>0</v>
      </c>
      <c r="F165" s="54">
        <f>COUNTIFS($U$7:$GC$7,F$10,$U165:$GC165,"&gt;a")+COUNTIFS($U$7:$GC$7,F$10,$U165:$GC165,"&gt;0")</f>
        <v>0</v>
      </c>
      <c r="G165" s="54">
        <f>COUNTIFS($U$7:$GC$7,G$10,$U165:$GC165,"&gt;a")+COUNTIFS($U$7:$GC$7,G$10,$U165:$GC165,"&gt;0")</f>
        <v>0</v>
      </c>
      <c r="H165" s="54">
        <f>COUNTIFS($U$7:$GC$7,H$10,$U165:$GC165,"&gt;a")+COUNTIFS($U$7:$GC$7,H$10,$U165:$GC165,"&gt;0")</f>
        <v>0</v>
      </c>
      <c r="I165" s="54">
        <f>COUNTIFS($U$7:$GC$7,I$10,$U165:$GC165,"&gt;a")+COUNTIFS($U$7:$GC$7,I$10,$U165:$GC165,"&gt;0")</f>
        <v>0</v>
      </c>
      <c r="J165" s="54">
        <f>COUNTIFS($U$7:$GC$7,J$10,$U165:$GC165,"&gt;a")+COUNTIFS($U$7:$GC$7,J$10,$U165:$GC165,"&gt;0")</f>
        <v>0</v>
      </c>
      <c r="K165" s="54">
        <f>COUNTIFS($U$7:$GC$7,K$10,$U165:$GC165,"&gt;a")+COUNTIFS($U$7:$GC$7,K$10,$U165:$GC165,"&gt;0")</f>
        <v>0</v>
      </c>
      <c r="L165" s="54">
        <f>COUNTIFS($U$7:$GC$7,L$10,$U165:$GC165,"&gt;a")+COUNTIFS($U$7:$GC$7,L$10,$U165:$GC165,"&gt;0")</f>
        <v>0</v>
      </c>
      <c r="M165" s="54">
        <f>COUNTIFS($U$7:$GC$7,M$10,$U165:$GC165,"&gt;a")+COUNTIFS($U$7:$GC$7,M$10,$U165:$GC165,"&gt;0")</f>
        <v>0</v>
      </c>
      <c r="N165" s="54">
        <f>COUNTIFS($U$8:$GC$8,"=K",U165:GC165,"&gt;a")+COUNTIFS($U$8:$GC$8,"=K",U165:GC165,"&gt;0")</f>
        <v>0</v>
      </c>
      <c r="O165" s="54">
        <f>COUNTIFS($U$8:$GC$8,"=C",U165:GC165,"&gt;a")+COUNTIFS($U$8:$GC$8,"=C",U165:GC165,"&gt;0")</f>
        <v>0</v>
      </c>
      <c r="P165" s="142"/>
      <c r="Q165" s="99"/>
      <c r="R165" s="99"/>
      <c r="S165" s="143"/>
      <c r="T165" s="100"/>
      <c r="U165" s="101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  <c r="FS165" s="72"/>
      <c r="FT165" s="72"/>
      <c r="FU165" s="72"/>
      <c r="FV165" s="72"/>
      <c r="FW165" s="72"/>
      <c r="FX165" s="72"/>
      <c r="FY165" s="72"/>
      <c r="FZ165" s="72"/>
      <c r="GA165" s="72"/>
      <c r="GB165" s="72"/>
      <c r="GC165" s="72"/>
      <c r="GD165" s="73" t="str">
        <f t="shared" si="50"/>
        <v/>
      </c>
      <c r="GE165" s="74" t="str">
        <f t="shared" si="51"/>
        <v>**</v>
      </c>
      <c r="GF165" s="74" t="str">
        <f t="shared" si="52"/>
        <v/>
      </c>
      <c r="GG165" s="74" t="str">
        <f t="shared" si="53"/>
        <v/>
      </c>
      <c r="GH165" s="75" t="str">
        <f t="shared" si="54"/>
        <v/>
      </c>
      <c r="GI165" s="74" t="str">
        <f t="shared" si="55"/>
        <v/>
      </c>
      <c r="GJ165" s="75" t="str">
        <f t="shared" si="56"/>
        <v/>
      </c>
      <c r="GK165" s="75" t="str">
        <f t="shared" si="57"/>
        <v/>
      </c>
      <c r="GL165" s="75" t="str">
        <f t="shared" si="58"/>
        <v/>
      </c>
      <c r="GM165" s="13">
        <f>ROW()</f>
        <v>165</v>
      </c>
      <c r="GN165" s="13" t="str">
        <f>IF(LEN(GL165)&gt;0,MAX(GN$11:GN164)+1,"")</f>
        <v/>
      </c>
      <c r="GO165" s="6" t="str">
        <f>IF(N165&gt;0,IF(O165=0,"K","Both"),IF(O165&gt;0,"C",""))</f>
        <v/>
      </c>
      <c r="GP165" s="75" t="str">
        <f>IF(ISTEXT(P165),A165,"")</f>
        <v/>
      </c>
      <c r="GQ165" s="76">
        <f>IF(ISNUMBER(GP165),IF(GP165&gt;8,MAX(GQ$10:GQ164)+1,0),0)</f>
        <v>0</v>
      </c>
      <c r="GR165" s="77" t="str">
        <f>IF(TRIM(P165)&gt;"a",COUNTIF([1]DrawDay1!AW$4:AW$3049,GE165)+COUNTIF([1]DrawDay1!AW$4:AW$3049,GF165)+COUNTIF([1]DrawDay2!AW$4:AW$2962,GE165)+COUNTIF([1]DrawDay2!AW$4:AW$2962,GF165)+COUNTIF([1]DrawDay3!AW$4:AW$2311,GE165)+COUNTIF([1]DrawDay3!AW$4:AW$2311,GF165)+COUNTIF([1]WarCanoe!AE$5:AE$1500,GD165),"")</f>
        <v/>
      </c>
      <c r="GS165" s="76">
        <f>IF(ISNUMBER(GR165),IF(GR165&gt;8,MAX(GS$10:GS164)+1,0),0)</f>
        <v>0</v>
      </c>
      <c r="GT165" s="78" t="str">
        <f t="shared" si="59"/>
        <v>**</v>
      </c>
      <c r="GU165" s="78"/>
      <c r="GV165" s="78" t="str">
        <f>IF(GK165="","",MATCH(GK165,GK$1:GK164,0))</f>
        <v/>
      </c>
      <c r="GW165" s="78" t="str">
        <f t="shared" si="60"/>
        <v/>
      </c>
      <c r="GX165" s="78" t="str">
        <f>IF(ISNUMBER(GW165),P165,"")</f>
        <v/>
      </c>
      <c r="GY165" s="74" t="str">
        <f>IF(ISNUMBER(GW165),INDEX(P$1:P$167,GW165),"")</f>
        <v/>
      </c>
      <c r="GZ165" s="79" t="str">
        <f>IF(ISNUMBER(GW165),MAX(GZ$11:GZ164)+1,"")</f>
        <v/>
      </c>
      <c r="HA165" s="80">
        <f>IF(ISTEXT(P165),IF(FIND(" ",P165&amp;HA$10)=(LEN(P165)+1),ROW(),0),0)</f>
        <v>0</v>
      </c>
      <c r="HB165" s="81">
        <f>IF(IF(LEN(TRIM(P165))=0,0,LEN(TRIM(P165))-LEN(SUBSTITUTE(P165," ",""))+1)&gt;2,ROW(),0)</f>
        <v>0</v>
      </c>
      <c r="HC165" s="81" t="str">
        <f>IF(LEN(R165)&gt;0,VLOOKUP(R165,HC$172:HD$179,2,FALSE),"")</f>
        <v/>
      </c>
      <c r="HD165" s="81" t="str">
        <f>IF(LEN(P165)&gt;0,IF(ISNA(HC165),ROW(),""),"")</f>
        <v/>
      </c>
      <c r="HE165" s="82" t="str">
        <f>IF(LEN(P165)&gt;0,IF(LEN(S165)&gt;0,VLOOKUP(P165,[1]PadTracInfo!G$2:H$999,2,FALSE),""),"")</f>
        <v/>
      </c>
      <c r="HF165" s="82"/>
      <c r="HG165" s="82" t="str">
        <f>IF(HF165="ok","ok",IF(LEN(S165)&gt;0,IF(S165=HE165,"ok","mismatch"),""))</f>
        <v/>
      </c>
      <c r="HH165" s="82" t="str">
        <f>IF(LEN(P165)&gt;0,IF(LEN(HG165)&gt;0,HG165,IF(LEN(S165)=0,VLOOKUP(P165,[1]PadTracInfo!G$2:H$999,2,FALSE),"")),"")</f>
        <v/>
      </c>
      <c r="HI165" s="83" t="str">
        <f>IF(LEN(P165)&gt;0,IF(ISNA(HH165),"Not Registered",IF(HH165="ok","ok",IF(HH165="mismatch","Registration number does not match",IF(ISNUMBER(HH165),"ok","Logic ERROR")))),"")</f>
        <v/>
      </c>
    </row>
    <row r="166" spans="1:217" x14ac:dyDescent="0.2">
      <c r="A166" s="54" t="str">
        <f>IF(ISTEXT(P166),COUNTIF([1]DrawDay1!AX$4:AX$3049,GE166)+COUNTIF([1]DrawDay1!AX$4:AX$3049,GF166)+COUNTIF([1]DrawDay2!AX$4:AX$2962,GE166)+COUNTIF([1]DrawDay2!AX$4:AX$2962,GF166)+COUNTIF([1]DrawDay3!AX$4:AX$2311,GE166)+COUNTIF([1]DrawDay3!AX$4:AX$2311,GF166)+COUNTIF([1]WarCanoe!AF$4:AF3513,GE166),"")</f>
        <v/>
      </c>
      <c r="B166" s="54" t="str">
        <f>IF(ISTEXT(P166),COUNTIF([1]DrawDay1!AV$4:AV$3049,GE166)+COUNTIF([1]DrawDay2!AV$4:AV$2962,GE166)+COUNTIF([1]DrawDay3!AV$4:AV$2311,GE166)+COUNTIF([1]WarCanoe!AG$4:AG3513,GE166),"")</f>
        <v/>
      </c>
      <c r="C166" s="55">
        <f t="shared" si="49"/>
        <v>0</v>
      </c>
      <c r="D166" s="54">
        <f>COUNTIFS($U$7:$GC$7,D$10,$U166:$GC166,"&gt;a")+COUNTIFS($U$7:$GC$7,D$10,$U166:$GC166,"&gt;0")</f>
        <v>0</v>
      </c>
      <c r="E166" s="54">
        <f>COUNTIFS($U$7:$GC$7,E$10,$U166:$GC166,"&gt;a")+COUNTIFS($U$7:$GC$7,E$10,$U166:$GC166,"&gt;0")</f>
        <v>0</v>
      </c>
      <c r="F166" s="54">
        <f>COUNTIFS($U$7:$GC$7,F$10,$U166:$GC166,"&gt;a")+COUNTIFS($U$7:$GC$7,F$10,$U166:$GC166,"&gt;0")</f>
        <v>0</v>
      </c>
      <c r="G166" s="54">
        <f>COUNTIFS($U$7:$GC$7,G$10,$U166:$GC166,"&gt;a")+COUNTIFS($U$7:$GC$7,G$10,$U166:$GC166,"&gt;0")</f>
        <v>0</v>
      </c>
      <c r="H166" s="54">
        <f>COUNTIFS($U$7:$GC$7,H$10,$U166:$GC166,"&gt;a")+COUNTIFS($U$7:$GC$7,H$10,$U166:$GC166,"&gt;0")</f>
        <v>0</v>
      </c>
      <c r="I166" s="54">
        <f>COUNTIFS($U$7:$GC$7,I$10,$U166:$GC166,"&gt;a")+COUNTIFS($U$7:$GC$7,I$10,$U166:$GC166,"&gt;0")</f>
        <v>0</v>
      </c>
      <c r="J166" s="54">
        <f>COUNTIFS($U$7:$GC$7,J$10,$U166:$GC166,"&gt;a")+COUNTIFS($U$7:$GC$7,J$10,$U166:$GC166,"&gt;0")</f>
        <v>0</v>
      </c>
      <c r="K166" s="54">
        <f>COUNTIFS($U$7:$GC$7,K$10,$U166:$GC166,"&gt;a")+COUNTIFS($U$7:$GC$7,K$10,$U166:$GC166,"&gt;0")</f>
        <v>0</v>
      </c>
      <c r="L166" s="54">
        <f>COUNTIFS($U$7:$GC$7,L$10,$U166:$GC166,"&gt;a")+COUNTIFS($U$7:$GC$7,L$10,$U166:$GC166,"&gt;0")</f>
        <v>0</v>
      </c>
      <c r="M166" s="54">
        <f>COUNTIFS($U$7:$GC$7,M$10,$U166:$GC166,"&gt;a")+COUNTIFS($U$7:$GC$7,M$10,$U166:$GC166,"&gt;0")</f>
        <v>0</v>
      </c>
      <c r="N166" s="54">
        <f>COUNTIFS($U$8:$GC$8,"=K",U166:GC166,"&gt;a")+COUNTIFS($U$8:$GC$8,"=K",U166:GC166,"&gt;0")</f>
        <v>0</v>
      </c>
      <c r="O166" s="54">
        <f>COUNTIFS($U$8:$GC$8,"=C",U166:GC166,"&gt;a")+COUNTIFS($U$8:$GC$8,"=C",U166:GC166,"&gt;0")</f>
        <v>0</v>
      </c>
      <c r="P166" s="142"/>
      <c r="Q166" s="99"/>
      <c r="R166" s="99"/>
      <c r="S166" s="143"/>
      <c r="T166" s="100"/>
      <c r="U166" s="101"/>
      <c r="V166" s="100"/>
      <c r="W166" s="100"/>
      <c r="X166" s="100"/>
      <c r="Y166" s="100"/>
      <c r="Z166" s="101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3" t="str">
        <f t="shared" si="50"/>
        <v/>
      </c>
      <c r="GE166" s="74" t="str">
        <f t="shared" si="51"/>
        <v>**</v>
      </c>
      <c r="GF166" s="74" t="str">
        <f t="shared" si="52"/>
        <v/>
      </c>
      <c r="GG166" s="74" t="str">
        <f t="shared" si="53"/>
        <v/>
      </c>
      <c r="GH166" s="75" t="str">
        <f t="shared" si="54"/>
        <v/>
      </c>
      <c r="GI166" s="74" t="str">
        <f t="shared" si="55"/>
        <v/>
      </c>
      <c r="GJ166" s="75" t="str">
        <f t="shared" si="56"/>
        <v/>
      </c>
      <c r="GK166" s="75" t="str">
        <f t="shared" si="57"/>
        <v/>
      </c>
      <c r="GL166" s="75" t="str">
        <f t="shared" si="58"/>
        <v/>
      </c>
      <c r="GM166" s="13">
        <f>ROW()</f>
        <v>166</v>
      </c>
      <c r="GN166" s="13" t="str">
        <f>IF(LEN(GL166)&gt;0,MAX(GN$11:GN165)+1,"")</f>
        <v/>
      </c>
      <c r="GO166" s="6" t="str">
        <f>IF(N166&gt;0,IF(O166=0,"K","Both"),IF(O166&gt;0,"C",""))</f>
        <v/>
      </c>
      <c r="GP166" s="75" t="str">
        <f>IF(ISTEXT(P166),A166,"")</f>
        <v/>
      </c>
      <c r="GQ166" s="76">
        <f>IF(ISNUMBER(GP166),IF(GP166&gt;8,MAX(GQ$10:GQ165)+1,0),0)</f>
        <v>0</v>
      </c>
      <c r="GR166" s="77" t="str">
        <f>IF(TRIM(P166)&gt;"a",COUNTIF([1]DrawDay1!AW$4:AW$3049,GE166)+COUNTIF([1]DrawDay1!AW$4:AW$3049,GF166)+COUNTIF([1]DrawDay2!AW$4:AW$2962,GE166)+COUNTIF([1]DrawDay2!AW$4:AW$2962,GF166)+COUNTIF([1]DrawDay3!AW$4:AW$2311,GE166)+COUNTIF([1]DrawDay3!AW$4:AW$2311,GF166)+COUNTIF([1]WarCanoe!AE$5:AE$1500,GD166),"")</f>
        <v/>
      </c>
      <c r="GS166" s="76">
        <f>IF(ISNUMBER(GR166),IF(GR166&gt;8,MAX(GS$10:GS165)+1,0),0)</f>
        <v>0</v>
      </c>
      <c r="GT166" s="78" t="str">
        <f t="shared" si="59"/>
        <v>**</v>
      </c>
      <c r="GU166" s="78"/>
      <c r="GV166" s="78" t="str">
        <f>IF(GK166="","",MATCH(GK166,GK$1:GK165,0))</f>
        <v/>
      </c>
      <c r="GW166" s="78" t="str">
        <f t="shared" si="60"/>
        <v/>
      </c>
      <c r="GX166" s="78" t="str">
        <f>IF(ISNUMBER(GW166),P166,"")</f>
        <v/>
      </c>
      <c r="GY166" s="74" t="str">
        <f>IF(ISNUMBER(GW166),INDEX(P$1:P$167,GW166),"")</f>
        <v/>
      </c>
      <c r="GZ166" s="79" t="str">
        <f>IF(ISNUMBER(GW166),MAX(GZ$11:GZ165)+1,"")</f>
        <v/>
      </c>
      <c r="HA166" s="80">
        <f>IF(ISTEXT(P166),IF(FIND(" ",P166&amp;HA$10)=(LEN(P166)+1),ROW(),0),0)</f>
        <v>0</v>
      </c>
      <c r="HB166" s="81">
        <f>IF(IF(LEN(TRIM(P166))=0,0,LEN(TRIM(P166))-LEN(SUBSTITUTE(P166," ",""))+1)&gt;2,ROW(),0)</f>
        <v>0</v>
      </c>
      <c r="HC166" s="81" t="str">
        <f>IF(LEN(R166)&gt;0,VLOOKUP(R166,HC$172:HD$179,2,FALSE),"")</f>
        <v/>
      </c>
      <c r="HD166" s="81" t="str">
        <f>IF(LEN(P166)&gt;0,IF(ISNA(HC166),ROW(),""),"")</f>
        <v/>
      </c>
      <c r="HE166" s="82" t="str">
        <f>IF(LEN(P166)&gt;0,IF(LEN(S166)&gt;0,VLOOKUP(P166,[1]PadTracInfo!G$2:H$999,2,FALSE),""),"")</f>
        <v/>
      </c>
      <c r="HF166" s="82"/>
      <c r="HG166" s="82" t="str">
        <f>IF(HF166="ok","ok",IF(LEN(S166)&gt;0,IF(S166=HE166,"ok","mismatch"),""))</f>
        <v/>
      </c>
      <c r="HH166" s="82" t="str">
        <f>IF(LEN(P166)&gt;0,IF(LEN(HG166)&gt;0,HG166,IF(LEN(S166)=0,VLOOKUP(P166,[1]PadTracInfo!G$2:H$999,2,FALSE),"")),"")</f>
        <v/>
      </c>
      <c r="HI166" s="83" t="str">
        <f>IF(LEN(P166)&gt;0,IF(ISNA(HH166),"Not Registered",IF(HH166="ok","ok",IF(HH166="mismatch","Registration number does not match",IF(ISNUMBER(HH166),"ok","Logic ERROR")))),"")</f>
        <v/>
      </c>
    </row>
    <row r="167" spans="1:217" x14ac:dyDescent="0.2">
      <c r="A167" s="54" t="str">
        <f>IF(ISTEXT(P167),COUNTIF([1]DrawDay1!AX$4:AX$3049,GE167)+COUNTIF([1]DrawDay1!AX$4:AX$3049,GF167)+COUNTIF([1]DrawDay2!AX$4:AX$2962,GE167)+COUNTIF([1]DrawDay2!AX$4:AX$2962,GF167)+COUNTIF([1]DrawDay3!AX$4:AX$2311,GE167)+COUNTIF([1]DrawDay3!AX$4:AX$2311,GF167)+COUNTIF([1]WarCanoe!AF$4:AF3514,GE167),"")</f>
        <v/>
      </c>
      <c r="B167" s="54" t="str">
        <f>IF(ISTEXT(P167),COUNTIF([1]DrawDay1!AV$4:AV$3049,GE167)+COUNTIF([1]DrawDay2!AV$4:AV$2962,GE167)+COUNTIF([1]DrawDay3!AV$4:AV$2311,GE167)+COUNTIF([1]WarCanoe!AG$4:AG3514,GE167),"")</f>
        <v/>
      </c>
      <c r="C167" s="55">
        <f t="shared" si="49"/>
        <v>0</v>
      </c>
      <c r="D167" s="54">
        <f>COUNTIFS($U$7:$GC$7,D$10,$U167:$GC167,"&gt;a")+COUNTIFS($U$7:$GC$7,D$10,$U167:$GC167,"&gt;0")</f>
        <v>0</v>
      </c>
      <c r="E167" s="54">
        <f>COUNTIFS($U$7:$GC$7,E$10,$U167:$GC167,"&gt;a")+COUNTIFS($U$7:$GC$7,E$10,$U167:$GC167,"&gt;0")</f>
        <v>0</v>
      </c>
      <c r="F167" s="54">
        <f>COUNTIFS($U$7:$GC$7,F$10,$U167:$GC167,"&gt;a")+COUNTIFS($U$7:$GC$7,F$10,$U167:$GC167,"&gt;0")</f>
        <v>0</v>
      </c>
      <c r="G167" s="54">
        <f>COUNTIFS($U$7:$GC$7,G$10,$U167:$GC167,"&gt;a")+COUNTIFS($U$7:$GC$7,G$10,$U167:$GC167,"&gt;0")</f>
        <v>0</v>
      </c>
      <c r="H167" s="54">
        <f>COUNTIFS($U$7:$GC$7,H$10,$U167:$GC167,"&gt;a")+COUNTIFS($U$7:$GC$7,H$10,$U167:$GC167,"&gt;0")</f>
        <v>0</v>
      </c>
      <c r="I167" s="54">
        <f>COUNTIFS($U$7:$GC$7,I$10,$U167:$GC167,"&gt;a")+COUNTIFS($U$7:$GC$7,I$10,$U167:$GC167,"&gt;0")</f>
        <v>0</v>
      </c>
      <c r="J167" s="54">
        <f>COUNTIFS($U$7:$GC$7,J$10,$U167:$GC167,"&gt;a")+COUNTIFS($U$7:$GC$7,J$10,$U167:$GC167,"&gt;0")</f>
        <v>0</v>
      </c>
      <c r="K167" s="54">
        <f>COUNTIFS($U$7:$GC$7,K$10,$U167:$GC167,"&gt;a")+COUNTIFS($U$7:$GC$7,K$10,$U167:$GC167,"&gt;0")</f>
        <v>0</v>
      </c>
      <c r="L167" s="54">
        <f>COUNTIFS($U$7:$GC$7,L$10,$U167:$GC167,"&gt;a")+COUNTIFS($U$7:$GC$7,L$10,$U167:$GC167,"&gt;0")</f>
        <v>0</v>
      </c>
      <c r="M167" s="54">
        <f>COUNTIFS($U$7:$GC$7,M$10,$U167:$GC167,"&gt;a")+COUNTIFS($U$7:$GC$7,M$10,$U167:$GC167,"&gt;0")</f>
        <v>0</v>
      </c>
      <c r="N167" s="54">
        <f>COUNTIFS($U$8:$GC$8,"=K",U167:GC167,"&gt;a")+COUNTIFS($U$8:$GC$8,"=K",U167:GC167,"&gt;0")</f>
        <v>0</v>
      </c>
      <c r="O167" s="54">
        <f>COUNTIFS($U$8:$GC$8,"=C",U167:GC167,"&gt;a")+COUNTIFS($U$8:$GC$8,"=C",U167:GC167,"&gt;0")</f>
        <v>0</v>
      </c>
      <c r="P167" s="142"/>
      <c r="Q167" s="99"/>
      <c r="R167" s="99"/>
      <c r="S167" s="143"/>
      <c r="T167" s="101"/>
      <c r="U167" s="101"/>
      <c r="V167" s="100"/>
      <c r="W167" s="100"/>
      <c r="X167" s="101"/>
      <c r="Y167" s="100"/>
      <c r="Z167" s="100"/>
      <c r="AA167" s="100"/>
      <c r="AB167" s="100"/>
      <c r="AC167" s="100"/>
      <c r="AD167" s="101"/>
      <c r="AE167" s="101"/>
      <c r="AF167" s="100"/>
      <c r="AG167" s="100"/>
      <c r="AH167" s="100"/>
      <c r="AI167" s="100"/>
      <c r="AJ167" s="100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3" t="str">
        <f t="shared" si="50"/>
        <v/>
      </c>
      <c r="GE167" s="74" t="str">
        <f t="shared" si="51"/>
        <v>**</v>
      </c>
      <c r="GF167" s="74" t="str">
        <f t="shared" si="52"/>
        <v/>
      </c>
      <c r="GG167" s="74" t="str">
        <f t="shared" si="53"/>
        <v/>
      </c>
      <c r="GH167" s="75" t="str">
        <f t="shared" si="54"/>
        <v/>
      </c>
      <c r="GI167" s="74" t="str">
        <f t="shared" si="55"/>
        <v/>
      </c>
      <c r="GJ167" s="75" t="str">
        <f t="shared" si="56"/>
        <v/>
      </c>
      <c r="GK167" s="75" t="str">
        <f t="shared" si="57"/>
        <v/>
      </c>
      <c r="GL167" s="75" t="str">
        <f t="shared" si="58"/>
        <v/>
      </c>
      <c r="GM167" s="13">
        <f>ROW()</f>
        <v>167</v>
      </c>
      <c r="GN167" s="13" t="str">
        <f>IF(LEN(GL167)&gt;0,MAX(GN$11:GN166)+1,"")</f>
        <v/>
      </c>
      <c r="GO167" s="6" t="str">
        <f>IF(N167&gt;0,IF(O167=0,"K","Both"),IF(O167&gt;0,"C",""))</f>
        <v/>
      </c>
      <c r="GP167" s="75" t="str">
        <f>IF(ISTEXT(P167),A167,"")</f>
        <v/>
      </c>
      <c r="GQ167" s="76">
        <f>IF(ISNUMBER(GP167),IF(GP167&gt;8,MAX(GQ$10:GQ166)+1,0),0)</f>
        <v>0</v>
      </c>
      <c r="GR167" s="77" t="str">
        <f>IF(TRIM(P167)&gt;"a",COUNTIF([1]DrawDay1!AW$4:AW$3049,GE167)+COUNTIF([1]DrawDay1!AW$4:AW$3049,GF167)+COUNTIF([1]DrawDay2!AW$4:AW$2962,GE167)+COUNTIF([1]DrawDay2!AW$4:AW$2962,GF167)+COUNTIF([1]DrawDay3!AW$4:AW$2311,GE167)+COUNTIF([1]DrawDay3!AW$4:AW$2311,GF167)+COUNTIF([1]WarCanoe!AE$5:AE$1500,GD167),"")</f>
        <v/>
      </c>
      <c r="GS167" s="76">
        <f>IF(ISNUMBER(GR167),IF(GR167&gt;8,MAX(GS$10:GS166)+1,0),0)</f>
        <v>0</v>
      </c>
      <c r="GT167" s="78" t="str">
        <f t="shared" si="59"/>
        <v>**</v>
      </c>
      <c r="GU167" s="78"/>
      <c r="GV167" s="78" t="str">
        <f>IF(GK167="","",MATCH(GK167,GK$1:GK166,0))</f>
        <v/>
      </c>
      <c r="GW167" s="78" t="str">
        <f t="shared" si="60"/>
        <v/>
      </c>
      <c r="GX167" s="78" t="str">
        <f>IF(ISNUMBER(GW167),P167,"")</f>
        <v/>
      </c>
      <c r="GY167" s="74" t="str">
        <f>IF(ISNUMBER(GW167),INDEX(P$1:P$167,GW167),"")</f>
        <v/>
      </c>
      <c r="GZ167" s="79" t="str">
        <f>IF(ISNUMBER(GW167),MAX(GZ$11:GZ166)+1,"")</f>
        <v/>
      </c>
      <c r="HA167" s="80">
        <f>IF(ISTEXT(P167),IF(FIND(" ",P167&amp;HA$10)=(LEN(P167)+1),ROW(),0),0)</f>
        <v>0</v>
      </c>
      <c r="HB167" s="81">
        <f>IF(IF(LEN(TRIM(P167))=0,0,LEN(TRIM(P167))-LEN(SUBSTITUTE(P167," ",""))+1)&gt;2,ROW(),0)</f>
        <v>0</v>
      </c>
      <c r="HC167" s="81" t="str">
        <f>IF(LEN(R167)&gt;0,VLOOKUP(R167,HC$172:HD$179,2,FALSE),"")</f>
        <v/>
      </c>
      <c r="HD167" s="81" t="str">
        <f>IF(LEN(P167)&gt;0,IF(ISNA(HC167),ROW(),""),"")</f>
        <v/>
      </c>
      <c r="HE167" s="82" t="str">
        <f>IF(LEN(P167)&gt;0,IF(LEN(S167)&gt;0,VLOOKUP(P167,[1]PadTracInfo!G$2:H$999,2,FALSE),""),"")</f>
        <v/>
      </c>
      <c r="HF167" s="82"/>
      <c r="HG167" s="82" t="str">
        <f>IF(HF167="ok","ok",IF(LEN(S167)&gt;0,IF(S167=HE167,"ok","mismatch"),""))</f>
        <v/>
      </c>
      <c r="HH167" s="82" t="str">
        <f>IF(LEN(P167)&gt;0,IF(LEN(HG167)&gt;0,HG167,IF(LEN(S167)=0,VLOOKUP(P167,[1]PadTracInfo!G$2:H$999,2,FALSE),"")),"")</f>
        <v/>
      </c>
      <c r="HI167" s="83" t="str">
        <f>IF(LEN(P167)&gt;0,IF(ISNA(HH167),"Not Registered",IF(HH167="ok","ok",IF(HH167="mismatch","Registration number does not match",IF(ISNUMBER(HH167),"ok","Logic ERROR")))),"")</f>
        <v/>
      </c>
    </row>
    <row r="168" spans="1:217" ht="19.5" x14ac:dyDescent="0.25">
      <c r="A168" s="144" t="s">
        <v>152</v>
      </c>
      <c r="B168" s="14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7"/>
      <c r="R168" s="17"/>
      <c r="S168" s="17"/>
      <c r="T168" s="17">
        <f>ROW()</f>
        <v>168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J168" s="10"/>
      <c r="GK168" s="10"/>
      <c r="GL168" s="75" t="str">
        <f t="shared" si="58"/>
        <v/>
      </c>
      <c r="GM168" s="13">
        <f>ROW()</f>
        <v>168</v>
      </c>
      <c r="GN168" s="145"/>
      <c r="GO168" s="146"/>
      <c r="HA168" s="147"/>
      <c r="HB168" s="4"/>
      <c r="HC168" s="4"/>
      <c r="HE168" s="82" t="str">
        <f>IF(LEN(P168)&gt;0,IF(LEN(S168)&gt;0,VLOOKUP(P168,[1]PadTracInfo!G$2:H$999,2,FALSE),""),"")</f>
        <v/>
      </c>
      <c r="HF168" s="82"/>
      <c r="HG168" s="82" t="str">
        <f>IF(HF168="ok","ok",IF(LEN(S168)&gt;0,IF(S168=HE168,"ok","mismatch"),""))</f>
        <v/>
      </c>
      <c r="HI168" s="83" t="str">
        <f>IF(LEN(P168)&gt;0,IF(ISNA(HH168),"Not Registered",IF(HH168="ok","ok",IF(HH168="mismatch","Registration number does not match",IF(ISNUMBER(HH168),"ok","Logic ERROR")))),"")</f>
        <v/>
      </c>
    </row>
    <row r="169" spans="1:217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>
        <f>COUNTIF(P12:P167,"&gt;a")</f>
        <v>0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</row>
    <row r="170" spans="1:217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</row>
    <row r="171" spans="1:217" x14ac:dyDescent="0.2">
      <c r="A171" s="10" t="s">
        <v>153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</row>
    <row r="172" spans="1:217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48" t="s">
        <v>154</v>
      </c>
      <c r="Q172" s="17"/>
      <c r="R172" s="17"/>
      <c r="S172" s="17"/>
      <c r="T172" s="17"/>
      <c r="U172" s="17">
        <f t="shared" ref="U172:CF172" si="61">COUNTA(U12:U167)</f>
        <v>0</v>
      </c>
      <c r="V172" s="17">
        <f t="shared" si="61"/>
        <v>0</v>
      </c>
      <c r="W172" s="17">
        <f t="shared" si="61"/>
        <v>0</v>
      </c>
      <c r="X172" s="17">
        <f t="shared" si="61"/>
        <v>0</v>
      </c>
      <c r="Y172" s="17">
        <f t="shared" si="61"/>
        <v>0</v>
      </c>
      <c r="Z172" s="17">
        <f t="shared" si="61"/>
        <v>0</v>
      </c>
      <c r="AA172" s="17">
        <f t="shared" si="61"/>
        <v>0</v>
      </c>
      <c r="AB172" s="17">
        <f t="shared" si="61"/>
        <v>0</v>
      </c>
      <c r="AC172" s="17">
        <f t="shared" si="61"/>
        <v>0</v>
      </c>
      <c r="AD172" s="17">
        <f t="shared" si="61"/>
        <v>0</v>
      </c>
      <c r="AE172" s="17"/>
      <c r="AF172" s="17">
        <f t="shared" si="61"/>
        <v>0</v>
      </c>
      <c r="AG172" s="17">
        <f t="shared" si="61"/>
        <v>0</v>
      </c>
      <c r="AH172" s="17"/>
      <c r="AI172" s="17">
        <f t="shared" si="61"/>
        <v>0</v>
      </c>
      <c r="AJ172" s="17">
        <f t="shared" si="61"/>
        <v>0</v>
      </c>
      <c r="AK172" s="17">
        <f t="shared" si="61"/>
        <v>0</v>
      </c>
      <c r="AL172" s="17"/>
      <c r="AM172" s="17">
        <f t="shared" si="61"/>
        <v>0</v>
      </c>
      <c r="AN172" s="17">
        <f t="shared" si="61"/>
        <v>0</v>
      </c>
      <c r="AO172" s="17">
        <f t="shared" si="61"/>
        <v>0</v>
      </c>
      <c r="AP172" s="17"/>
      <c r="AQ172" s="17"/>
      <c r="AR172" s="17">
        <f t="shared" si="61"/>
        <v>0</v>
      </c>
      <c r="AS172" s="17">
        <f t="shared" si="61"/>
        <v>0</v>
      </c>
      <c r="AT172" s="17">
        <f t="shared" si="61"/>
        <v>0</v>
      </c>
      <c r="AU172" s="17"/>
      <c r="AV172" s="17"/>
      <c r="AW172" s="17"/>
      <c r="AX172" s="17">
        <f t="shared" si="61"/>
        <v>0</v>
      </c>
      <c r="AY172" s="17">
        <f t="shared" si="61"/>
        <v>0</v>
      </c>
      <c r="AZ172" s="17"/>
      <c r="BA172" s="17"/>
      <c r="BB172" s="17"/>
      <c r="BC172" s="17">
        <f t="shared" si="61"/>
        <v>0</v>
      </c>
      <c r="BD172" s="17">
        <f t="shared" si="61"/>
        <v>0</v>
      </c>
      <c r="BE172" s="17"/>
      <c r="BF172" s="17"/>
      <c r="BG172" s="17"/>
      <c r="BH172" s="17">
        <f t="shared" si="61"/>
        <v>0</v>
      </c>
      <c r="BI172" s="17">
        <f t="shared" si="61"/>
        <v>0</v>
      </c>
      <c r="BJ172" s="17"/>
      <c r="BK172" s="17"/>
      <c r="BL172" s="17"/>
      <c r="BM172" s="17">
        <f t="shared" si="61"/>
        <v>0</v>
      </c>
      <c r="BN172" s="17">
        <f t="shared" si="61"/>
        <v>0</v>
      </c>
      <c r="BO172" s="17">
        <f t="shared" si="61"/>
        <v>0</v>
      </c>
      <c r="BP172" s="17">
        <f t="shared" si="61"/>
        <v>0</v>
      </c>
      <c r="BQ172" s="17">
        <f t="shared" si="61"/>
        <v>0</v>
      </c>
      <c r="BR172" s="17">
        <f t="shared" si="61"/>
        <v>0</v>
      </c>
      <c r="BS172" s="17">
        <f t="shared" si="61"/>
        <v>0</v>
      </c>
      <c r="BT172" s="17">
        <f t="shared" si="61"/>
        <v>0</v>
      </c>
      <c r="BU172" s="17">
        <f t="shared" si="61"/>
        <v>0</v>
      </c>
      <c r="BV172" s="17">
        <f t="shared" si="61"/>
        <v>0</v>
      </c>
      <c r="BW172" s="17">
        <f t="shared" si="61"/>
        <v>0</v>
      </c>
      <c r="BX172" s="17">
        <f t="shared" si="61"/>
        <v>0</v>
      </c>
      <c r="BY172" s="17">
        <f t="shared" si="61"/>
        <v>0</v>
      </c>
      <c r="BZ172" s="17">
        <f t="shared" si="61"/>
        <v>0</v>
      </c>
      <c r="CA172" s="17">
        <f t="shared" si="61"/>
        <v>0</v>
      </c>
      <c r="CB172" s="17">
        <f t="shared" si="61"/>
        <v>0</v>
      </c>
      <c r="CC172" s="17">
        <f t="shared" si="61"/>
        <v>0</v>
      </c>
      <c r="CD172" s="17">
        <f t="shared" si="61"/>
        <v>0</v>
      </c>
      <c r="CE172" s="17">
        <f t="shared" si="61"/>
        <v>0</v>
      </c>
      <c r="CF172" s="17">
        <f t="shared" si="61"/>
        <v>0</v>
      </c>
      <c r="CG172" s="17">
        <f t="shared" ref="CG172:EC172" si="62">COUNTA(CG12:CG167)</f>
        <v>0</v>
      </c>
      <c r="CH172" s="17">
        <f t="shared" si="62"/>
        <v>0</v>
      </c>
      <c r="CI172" s="17">
        <f t="shared" si="62"/>
        <v>0</v>
      </c>
      <c r="CJ172" s="17">
        <f t="shared" si="62"/>
        <v>0</v>
      </c>
      <c r="CK172" s="17">
        <f t="shared" si="62"/>
        <v>0</v>
      </c>
      <c r="CL172" s="17">
        <f t="shared" si="62"/>
        <v>0</v>
      </c>
      <c r="CM172" s="17">
        <f t="shared" si="62"/>
        <v>0</v>
      </c>
      <c r="CN172" s="17">
        <f t="shared" si="62"/>
        <v>0</v>
      </c>
      <c r="CO172" s="17">
        <f t="shared" si="62"/>
        <v>0</v>
      </c>
      <c r="CP172" s="17">
        <f t="shared" si="62"/>
        <v>0</v>
      </c>
      <c r="CQ172" s="17">
        <f t="shared" si="62"/>
        <v>0</v>
      </c>
      <c r="CR172" s="17">
        <f t="shared" si="62"/>
        <v>0</v>
      </c>
      <c r="CS172" s="17">
        <f t="shared" si="62"/>
        <v>0</v>
      </c>
      <c r="CT172" s="17">
        <f t="shared" si="62"/>
        <v>0</v>
      </c>
      <c r="CU172" s="17">
        <f t="shared" si="62"/>
        <v>0</v>
      </c>
      <c r="CV172" s="17">
        <f t="shared" si="62"/>
        <v>0</v>
      </c>
      <c r="CW172" s="17">
        <f t="shared" si="62"/>
        <v>0</v>
      </c>
      <c r="CX172" s="17">
        <f t="shared" si="62"/>
        <v>0</v>
      </c>
      <c r="CY172" s="17">
        <f t="shared" si="62"/>
        <v>0</v>
      </c>
      <c r="CZ172" s="17">
        <f t="shared" si="62"/>
        <v>0</v>
      </c>
      <c r="DA172" s="17">
        <f t="shared" si="62"/>
        <v>0</v>
      </c>
      <c r="DB172" s="17">
        <f t="shared" si="62"/>
        <v>0</v>
      </c>
      <c r="DC172" s="17">
        <f t="shared" si="62"/>
        <v>0</v>
      </c>
      <c r="DD172" s="17">
        <f t="shared" si="62"/>
        <v>0</v>
      </c>
      <c r="DE172" s="17">
        <f t="shared" si="62"/>
        <v>0</v>
      </c>
      <c r="DF172" s="17">
        <f t="shared" si="62"/>
        <v>0</v>
      </c>
      <c r="DG172" s="17">
        <f t="shared" si="62"/>
        <v>0</v>
      </c>
      <c r="DH172" s="17">
        <f t="shared" si="62"/>
        <v>0</v>
      </c>
      <c r="DI172" s="17">
        <f t="shared" si="62"/>
        <v>0</v>
      </c>
      <c r="DJ172" s="17">
        <f t="shared" si="62"/>
        <v>0</v>
      </c>
      <c r="DK172" s="17">
        <f t="shared" si="62"/>
        <v>0</v>
      </c>
      <c r="DL172" s="17">
        <f t="shared" si="62"/>
        <v>0</v>
      </c>
      <c r="DM172" s="17">
        <f t="shared" si="62"/>
        <v>0</v>
      </c>
      <c r="DN172" s="17">
        <f t="shared" si="62"/>
        <v>0</v>
      </c>
      <c r="DO172" s="17">
        <f t="shared" si="62"/>
        <v>0</v>
      </c>
      <c r="DP172" s="17">
        <f t="shared" si="62"/>
        <v>0</v>
      </c>
      <c r="DQ172" s="17">
        <f t="shared" si="62"/>
        <v>0</v>
      </c>
      <c r="DR172" s="17">
        <f t="shared" si="62"/>
        <v>0</v>
      </c>
      <c r="DS172" s="17">
        <f t="shared" si="62"/>
        <v>0</v>
      </c>
      <c r="DT172" s="17">
        <f t="shared" si="62"/>
        <v>0</v>
      </c>
      <c r="DU172" s="17">
        <f t="shared" si="62"/>
        <v>0</v>
      </c>
      <c r="DV172" s="17">
        <f t="shared" si="62"/>
        <v>0</v>
      </c>
      <c r="DW172" s="17">
        <f t="shared" si="62"/>
        <v>0</v>
      </c>
      <c r="DX172" s="17">
        <f t="shared" si="62"/>
        <v>0</v>
      </c>
      <c r="DY172" s="17">
        <f t="shared" si="62"/>
        <v>0</v>
      </c>
      <c r="DZ172" s="17">
        <f t="shared" si="62"/>
        <v>0</v>
      </c>
      <c r="EA172" s="17">
        <f t="shared" si="62"/>
        <v>0</v>
      </c>
      <c r="EB172" s="17">
        <f t="shared" si="62"/>
        <v>0</v>
      </c>
      <c r="EC172" s="17">
        <f t="shared" si="62"/>
        <v>0</v>
      </c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>
        <f>COUNTA(FM12:FM167)</f>
        <v>0</v>
      </c>
      <c r="FN172" s="17">
        <f>COUNTA(FN12:FN167)</f>
        <v>0</v>
      </c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>
        <f>COUNTA(GB12:GB167)</f>
        <v>0</v>
      </c>
      <c r="GC172" s="17">
        <f>COUNTA(GC12:GC167)</f>
        <v>0</v>
      </c>
      <c r="GU172" s="2" t="s">
        <v>155</v>
      </c>
      <c r="HC172" s="2" t="s">
        <v>156</v>
      </c>
      <c r="HD172" s="2" t="s">
        <v>157</v>
      </c>
    </row>
    <row r="173" spans="1:217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48" t="s">
        <v>158</v>
      </c>
      <c r="Q173" s="17"/>
      <c r="R173" s="17"/>
      <c r="S173" s="17"/>
      <c r="T173" s="17"/>
      <c r="U173" s="17">
        <f>SUM(U175:U184)</f>
        <v>0</v>
      </c>
      <c r="V173" s="17">
        <f t="shared" ref="V173:AG173" si="63">SUM(V175:V184)</f>
        <v>0</v>
      </c>
      <c r="W173" s="17">
        <f t="shared" si="63"/>
        <v>0</v>
      </c>
      <c r="X173" s="17">
        <f t="shared" si="63"/>
        <v>0</v>
      </c>
      <c r="Y173" s="17">
        <f t="shared" si="63"/>
        <v>0</v>
      </c>
      <c r="Z173" s="17">
        <f t="shared" si="63"/>
        <v>0</v>
      </c>
      <c r="AA173" s="17">
        <f t="shared" si="63"/>
        <v>0</v>
      </c>
      <c r="AB173" s="17">
        <f t="shared" si="63"/>
        <v>0</v>
      </c>
      <c r="AC173" s="17">
        <f t="shared" si="63"/>
        <v>0</v>
      </c>
      <c r="AD173" s="17">
        <f t="shared" si="63"/>
        <v>0</v>
      </c>
      <c r="AE173" s="17"/>
      <c r="AF173" s="17">
        <f t="shared" si="63"/>
        <v>0</v>
      </c>
      <c r="AG173" s="17">
        <f t="shared" si="63"/>
        <v>0</v>
      </c>
      <c r="AH173" s="17"/>
      <c r="AI173" s="17">
        <f t="shared" ref="AI173:DG173" si="64">SUM(AI175:AI184)</f>
        <v>0</v>
      </c>
      <c r="AJ173" s="17">
        <f t="shared" si="64"/>
        <v>0</v>
      </c>
      <c r="AK173" s="17">
        <f t="shared" si="64"/>
        <v>0</v>
      </c>
      <c r="AL173" s="17"/>
      <c r="AM173" s="17">
        <f t="shared" si="64"/>
        <v>0</v>
      </c>
      <c r="AN173" s="17">
        <f t="shared" si="64"/>
        <v>0</v>
      </c>
      <c r="AO173" s="17">
        <f t="shared" si="64"/>
        <v>0</v>
      </c>
      <c r="AP173" s="17"/>
      <c r="AQ173" s="17"/>
      <c r="AR173" s="17">
        <f t="shared" si="64"/>
        <v>0</v>
      </c>
      <c r="AS173" s="17">
        <f t="shared" si="64"/>
        <v>0</v>
      </c>
      <c r="AT173" s="17">
        <f t="shared" si="64"/>
        <v>0</v>
      </c>
      <c r="AU173" s="17"/>
      <c r="AV173" s="17"/>
      <c r="AW173" s="17"/>
      <c r="AX173" s="17">
        <f t="shared" si="64"/>
        <v>0</v>
      </c>
      <c r="AY173" s="17">
        <f t="shared" si="64"/>
        <v>0</v>
      </c>
      <c r="AZ173" s="17"/>
      <c r="BA173" s="17"/>
      <c r="BB173" s="17"/>
      <c r="BC173" s="17">
        <f t="shared" si="64"/>
        <v>0</v>
      </c>
      <c r="BD173" s="17">
        <f t="shared" si="64"/>
        <v>0</v>
      </c>
      <c r="BE173" s="17"/>
      <c r="BF173" s="17"/>
      <c r="BG173" s="17"/>
      <c r="BH173" s="17">
        <f t="shared" si="64"/>
        <v>0</v>
      </c>
      <c r="BI173" s="17">
        <f t="shared" si="64"/>
        <v>0</v>
      </c>
      <c r="BJ173" s="17"/>
      <c r="BK173" s="17"/>
      <c r="BL173" s="17"/>
      <c r="BM173" s="17">
        <f t="shared" si="64"/>
        <v>0</v>
      </c>
      <c r="BN173" s="17">
        <f t="shared" si="64"/>
        <v>0</v>
      </c>
      <c r="BO173" s="17">
        <f t="shared" si="64"/>
        <v>0</v>
      </c>
      <c r="BP173" s="17">
        <f t="shared" si="64"/>
        <v>0</v>
      </c>
      <c r="BQ173" s="17">
        <f t="shared" si="64"/>
        <v>0</v>
      </c>
      <c r="BR173" s="17">
        <f t="shared" si="64"/>
        <v>0</v>
      </c>
      <c r="BS173" s="17">
        <f t="shared" si="64"/>
        <v>0</v>
      </c>
      <c r="BT173" s="17">
        <f t="shared" si="64"/>
        <v>0</v>
      </c>
      <c r="BU173" s="17">
        <f t="shared" si="64"/>
        <v>0</v>
      </c>
      <c r="BV173" s="17">
        <f t="shared" si="64"/>
        <v>0</v>
      </c>
      <c r="BW173" s="17">
        <f t="shared" si="64"/>
        <v>0</v>
      </c>
      <c r="BX173" s="17">
        <f t="shared" si="64"/>
        <v>0</v>
      </c>
      <c r="BY173" s="17">
        <f t="shared" si="64"/>
        <v>0</v>
      </c>
      <c r="BZ173" s="17">
        <f t="shared" si="64"/>
        <v>0</v>
      </c>
      <c r="CA173" s="17">
        <f t="shared" si="64"/>
        <v>0</v>
      </c>
      <c r="CB173" s="17">
        <f t="shared" si="64"/>
        <v>0</v>
      </c>
      <c r="CC173" s="17">
        <f t="shared" si="64"/>
        <v>0</v>
      </c>
      <c r="CD173" s="17">
        <f t="shared" si="64"/>
        <v>0</v>
      </c>
      <c r="CE173" s="17">
        <f t="shared" si="64"/>
        <v>0</v>
      </c>
      <c r="CF173" s="17">
        <f t="shared" si="64"/>
        <v>0</v>
      </c>
      <c r="CG173" s="17">
        <f t="shared" si="64"/>
        <v>0</v>
      </c>
      <c r="CH173" s="17">
        <f t="shared" si="64"/>
        <v>0</v>
      </c>
      <c r="CI173" s="17">
        <f t="shared" si="64"/>
        <v>0</v>
      </c>
      <c r="CJ173" s="17">
        <f t="shared" si="64"/>
        <v>0</v>
      </c>
      <c r="CK173" s="17">
        <f t="shared" si="64"/>
        <v>0</v>
      </c>
      <c r="CL173" s="17">
        <f t="shared" si="64"/>
        <v>0</v>
      </c>
      <c r="CM173" s="17">
        <f t="shared" si="64"/>
        <v>0</v>
      </c>
      <c r="CN173" s="17">
        <f t="shared" si="64"/>
        <v>0</v>
      </c>
      <c r="CO173" s="17">
        <f t="shared" si="64"/>
        <v>0</v>
      </c>
      <c r="CP173" s="17">
        <f t="shared" si="64"/>
        <v>0</v>
      </c>
      <c r="CQ173" s="17">
        <f t="shared" si="64"/>
        <v>0</v>
      </c>
      <c r="CR173" s="17">
        <f t="shared" si="64"/>
        <v>0</v>
      </c>
      <c r="CS173" s="17">
        <f t="shared" si="64"/>
        <v>0</v>
      </c>
      <c r="CT173" s="17">
        <f t="shared" si="64"/>
        <v>0</v>
      </c>
      <c r="CU173" s="17">
        <f t="shared" si="64"/>
        <v>0</v>
      </c>
      <c r="CV173" s="17">
        <f t="shared" si="64"/>
        <v>0</v>
      </c>
      <c r="CW173" s="17">
        <f t="shared" si="64"/>
        <v>0</v>
      </c>
      <c r="CX173" s="17">
        <f t="shared" si="64"/>
        <v>0</v>
      </c>
      <c r="CY173" s="17">
        <f t="shared" si="64"/>
        <v>0</v>
      </c>
      <c r="CZ173" s="17">
        <f t="shared" si="64"/>
        <v>0</v>
      </c>
      <c r="DA173" s="17">
        <f t="shared" si="64"/>
        <v>0</v>
      </c>
      <c r="DB173" s="17">
        <f t="shared" si="64"/>
        <v>0</v>
      </c>
      <c r="DC173" s="17">
        <f t="shared" si="64"/>
        <v>0</v>
      </c>
      <c r="DD173" s="17">
        <f t="shared" si="64"/>
        <v>0</v>
      </c>
      <c r="DE173" s="17">
        <f t="shared" si="64"/>
        <v>0</v>
      </c>
      <c r="DF173" s="17">
        <f t="shared" si="64"/>
        <v>0</v>
      </c>
      <c r="DG173" s="17">
        <f t="shared" si="64"/>
        <v>0</v>
      </c>
      <c r="DH173" s="17">
        <f t="shared" ref="DH173:GC173" si="65">SUM(DH175:DH184)</f>
        <v>0</v>
      </c>
      <c r="DI173" s="17">
        <f t="shared" si="65"/>
        <v>0</v>
      </c>
      <c r="DJ173" s="17">
        <f t="shared" si="65"/>
        <v>0</v>
      </c>
      <c r="DK173" s="17">
        <f t="shared" si="65"/>
        <v>0</v>
      </c>
      <c r="DL173" s="17">
        <f t="shared" si="65"/>
        <v>0</v>
      </c>
      <c r="DM173" s="17">
        <f t="shared" si="65"/>
        <v>0</v>
      </c>
      <c r="DN173" s="17">
        <f t="shared" si="65"/>
        <v>0</v>
      </c>
      <c r="DO173" s="17">
        <f t="shared" si="65"/>
        <v>0</v>
      </c>
      <c r="DP173" s="17">
        <f t="shared" si="65"/>
        <v>0</v>
      </c>
      <c r="DQ173" s="17">
        <f t="shared" si="65"/>
        <v>0</v>
      </c>
      <c r="DR173" s="17">
        <f t="shared" si="65"/>
        <v>0</v>
      </c>
      <c r="DS173" s="17">
        <f t="shared" si="65"/>
        <v>0</v>
      </c>
      <c r="DT173" s="17">
        <f t="shared" si="65"/>
        <v>0</v>
      </c>
      <c r="DU173" s="17">
        <f t="shared" si="65"/>
        <v>0</v>
      </c>
      <c r="DV173" s="17">
        <f t="shared" si="65"/>
        <v>0</v>
      </c>
      <c r="DW173" s="17">
        <f t="shared" si="65"/>
        <v>0</v>
      </c>
      <c r="DX173" s="17">
        <f t="shared" si="65"/>
        <v>0</v>
      </c>
      <c r="DY173" s="17">
        <f t="shared" si="65"/>
        <v>0</v>
      </c>
      <c r="DZ173" s="17">
        <f t="shared" si="65"/>
        <v>0</v>
      </c>
      <c r="EA173" s="17">
        <f t="shared" si="65"/>
        <v>0</v>
      </c>
      <c r="EB173" s="17">
        <f t="shared" si="65"/>
        <v>0</v>
      </c>
      <c r="EC173" s="17">
        <f t="shared" si="65"/>
        <v>0</v>
      </c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>
        <f t="shared" si="65"/>
        <v>0</v>
      </c>
      <c r="FN173" s="17">
        <f t="shared" si="65"/>
        <v>0</v>
      </c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>
        <f t="shared" si="65"/>
        <v>0</v>
      </c>
      <c r="GC173" s="17">
        <f t="shared" si="65"/>
        <v>0</v>
      </c>
      <c r="HC173" s="2" t="s">
        <v>157</v>
      </c>
      <c r="HD173" s="2" t="s">
        <v>157</v>
      </c>
    </row>
    <row r="174" spans="1:217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48" t="s">
        <v>159</v>
      </c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HC174" s="2" t="s">
        <v>160</v>
      </c>
      <c r="HD174" s="2" t="s">
        <v>155</v>
      </c>
    </row>
    <row r="175" spans="1:217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48" t="s">
        <v>161</v>
      </c>
      <c r="Q175" s="17"/>
      <c r="R175" s="17"/>
      <c r="S175" s="17"/>
      <c r="T175" s="17"/>
      <c r="U175" s="17">
        <f t="shared" ref="U175:CF175" si="66">COUNTIF(U$12:U$167,"x")</f>
        <v>0</v>
      </c>
      <c r="V175" s="17">
        <f t="shared" si="66"/>
        <v>0</v>
      </c>
      <c r="W175" s="17">
        <f t="shared" si="66"/>
        <v>0</v>
      </c>
      <c r="X175" s="17">
        <f t="shared" si="66"/>
        <v>0</v>
      </c>
      <c r="Y175" s="17">
        <f t="shared" si="66"/>
        <v>0</v>
      </c>
      <c r="Z175" s="17">
        <f t="shared" si="66"/>
        <v>0</v>
      </c>
      <c r="AA175" s="17">
        <f t="shared" si="66"/>
        <v>0</v>
      </c>
      <c r="AB175" s="17">
        <f t="shared" si="66"/>
        <v>0</v>
      </c>
      <c r="AC175" s="17">
        <f t="shared" si="66"/>
        <v>0</v>
      </c>
      <c r="AD175" s="17">
        <f t="shared" si="66"/>
        <v>0</v>
      </c>
      <c r="AE175" s="17"/>
      <c r="AF175" s="17">
        <f t="shared" si="66"/>
        <v>0</v>
      </c>
      <c r="AG175" s="17">
        <f t="shared" si="66"/>
        <v>0</v>
      </c>
      <c r="AH175" s="17"/>
      <c r="AI175" s="17">
        <f t="shared" si="66"/>
        <v>0</v>
      </c>
      <c r="AJ175" s="17">
        <f t="shared" si="66"/>
        <v>0</v>
      </c>
      <c r="AK175" s="17">
        <f t="shared" si="66"/>
        <v>0</v>
      </c>
      <c r="AL175" s="17"/>
      <c r="AM175" s="17">
        <f t="shared" si="66"/>
        <v>0</v>
      </c>
      <c r="AN175" s="17">
        <f t="shared" si="66"/>
        <v>0</v>
      </c>
      <c r="AO175" s="17">
        <f t="shared" si="66"/>
        <v>0</v>
      </c>
      <c r="AP175" s="17"/>
      <c r="AQ175" s="17"/>
      <c r="AR175" s="17">
        <f t="shared" si="66"/>
        <v>0</v>
      </c>
      <c r="AS175" s="17">
        <f t="shared" si="66"/>
        <v>0</v>
      </c>
      <c r="AT175" s="17">
        <f t="shared" si="66"/>
        <v>0</v>
      </c>
      <c r="AU175" s="17"/>
      <c r="AV175" s="17"/>
      <c r="AW175" s="17"/>
      <c r="AX175" s="17">
        <f t="shared" si="66"/>
        <v>0</v>
      </c>
      <c r="AY175" s="17">
        <f t="shared" si="66"/>
        <v>0</v>
      </c>
      <c r="AZ175" s="17"/>
      <c r="BA175" s="17"/>
      <c r="BB175" s="17"/>
      <c r="BC175" s="17">
        <f t="shared" si="66"/>
        <v>0</v>
      </c>
      <c r="BD175" s="17">
        <f t="shared" si="66"/>
        <v>0</v>
      </c>
      <c r="BE175" s="17"/>
      <c r="BF175" s="17"/>
      <c r="BG175" s="17"/>
      <c r="BH175" s="17">
        <f t="shared" si="66"/>
        <v>0</v>
      </c>
      <c r="BI175" s="17">
        <f t="shared" si="66"/>
        <v>0</v>
      </c>
      <c r="BJ175" s="17"/>
      <c r="BK175" s="17"/>
      <c r="BL175" s="17"/>
      <c r="BM175" s="17">
        <f t="shared" si="66"/>
        <v>0</v>
      </c>
      <c r="BN175" s="17">
        <f t="shared" si="66"/>
        <v>0</v>
      </c>
      <c r="BO175" s="17">
        <f t="shared" si="66"/>
        <v>0</v>
      </c>
      <c r="BP175" s="17">
        <f t="shared" si="66"/>
        <v>0</v>
      </c>
      <c r="BQ175" s="17">
        <f t="shared" si="66"/>
        <v>0</v>
      </c>
      <c r="BR175" s="17">
        <f t="shared" si="66"/>
        <v>0</v>
      </c>
      <c r="BS175" s="17">
        <f t="shared" si="66"/>
        <v>0</v>
      </c>
      <c r="BT175" s="17">
        <f t="shared" si="66"/>
        <v>0</v>
      </c>
      <c r="BU175" s="17">
        <f t="shared" si="66"/>
        <v>0</v>
      </c>
      <c r="BV175" s="17">
        <f t="shared" si="66"/>
        <v>0</v>
      </c>
      <c r="BW175" s="17">
        <f t="shared" si="66"/>
        <v>0</v>
      </c>
      <c r="BX175" s="17">
        <f t="shared" si="66"/>
        <v>0</v>
      </c>
      <c r="BY175" s="17">
        <f t="shared" si="66"/>
        <v>0</v>
      </c>
      <c r="BZ175" s="17">
        <f t="shared" si="66"/>
        <v>0</v>
      </c>
      <c r="CA175" s="17">
        <f t="shared" si="66"/>
        <v>0</v>
      </c>
      <c r="CB175" s="17">
        <f t="shared" si="66"/>
        <v>0</v>
      </c>
      <c r="CC175" s="17">
        <f t="shared" si="66"/>
        <v>0</v>
      </c>
      <c r="CD175" s="17">
        <f t="shared" si="66"/>
        <v>0</v>
      </c>
      <c r="CE175" s="17">
        <f t="shared" si="66"/>
        <v>0</v>
      </c>
      <c r="CF175" s="17">
        <f t="shared" si="66"/>
        <v>0</v>
      </c>
      <c r="CG175" s="17">
        <f t="shared" ref="CG175:EC175" si="67">COUNTIF(CG$12:CG$167,"x")</f>
        <v>0</v>
      </c>
      <c r="CH175" s="17">
        <f t="shared" si="67"/>
        <v>0</v>
      </c>
      <c r="CI175" s="17">
        <f t="shared" si="67"/>
        <v>0</v>
      </c>
      <c r="CJ175" s="17">
        <f t="shared" si="67"/>
        <v>0</v>
      </c>
      <c r="CK175" s="17">
        <f t="shared" si="67"/>
        <v>0</v>
      </c>
      <c r="CL175" s="17">
        <f t="shared" si="67"/>
        <v>0</v>
      </c>
      <c r="CM175" s="17">
        <f t="shared" si="67"/>
        <v>0</v>
      </c>
      <c r="CN175" s="17">
        <f t="shared" si="67"/>
        <v>0</v>
      </c>
      <c r="CO175" s="17">
        <f t="shared" si="67"/>
        <v>0</v>
      </c>
      <c r="CP175" s="17">
        <f t="shared" si="67"/>
        <v>0</v>
      </c>
      <c r="CQ175" s="17">
        <f t="shared" si="67"/>
        <v>0</v>
      </c>
      <c r="CR175" s="17">
        <f t="shared" si="67"/>
        <v>0</v>
      </c>
      <c r="CS175" s="17">
        <f t="shared" si="67"/>
        <v>0</v>
      </c>
      <c r="CT175" s="17">
        <f t="shared" si="67"/>
        <v>0</v>
      </c>
      <c r="CU175" s="17">
        <f t="shared" si="67"/>
        <v>0</v>
      </c>
      <c r="CV175" s="17">
        <f t="shared" si="67"/>
        <v>0</v>
      </c>
      <c r="CW175" s="17">
        <f t="shared" si="67"/>
        <v>0</v>
      </c>
      <c r="CX175" s="17">
        <f t="shared" si="67"/>
        <v>0</v>
      </c>
      <c r="CY175" s="17">
        <f t="shared" si="67"/>
        <v>0</v>
      </c>
      <c r="CZ175" s="17">
        <f t="shared" si="67"/>
        <v>0</v>
      </c>
      <c r="DA175" s="17">
        <f t="shared" si="67"/>
        <v>0</v>
      </c>
      <c r="DB175" s="17">
        <f t="shared" si="67"/>
        <v>0</v>
      </c>
      <c r="DC175" s="17">
        <f t="shared" si="67"/>
        <v>0</v>
      </c>
      <c r="DD175" s="17">
        <f t="shared" si="67"/>
        <v>0</v>
      </c>
      <c r="DE175" s="17">
        <f t="shared" si="67"/>
        <v>0</v>
      </c>
      <c r="DF175" s="17">
        <f t="shared" si="67"/>
        <v>0</v>
      </c>
      <c r="DG175" s="17">
        <f t="shared" si="67"/>
        <v>0</v>
      </c>
      <c r="DH175" s="17">
        <f t="shared" si="67"/>
        <v>0</v>
      </c>
      <c r="DI175" s="17">
        <f t="shared" si="67"/>
        <v>0</v>
      </c>
      <c r="DJ175" s="17">
        <f t="shared" si="67"/>
        <v>0</v>
      </c>
      <c r="DK175" s="17">
        <f t="shared" si="67"/>
        <v>0</v>
      </c>
      <c r="DL175" s="17">
        <f t="shared" si="67"/>
        <v>0</v>
      </c>
      <c r="DM175" s="17">
        <f t="shared" si="67"/>
        <v>0</v>
      </c>
      <c r="DN175" s="17">
        <f t="shared" si="67"/>
        <v>0</v>
      </c>
      <c r="DO175" s="17">
        <f t="shared" si="67"/>
        <v>0</v>
      </c>
      <c r="DP175" s="17">
        <f t="shared" si="67"/>
        <v>0</v>
      </c>
      <c r="DQ175" s="17">
        <f t="shared" si="67"/>
        <v>0</v>
      </c>
      <c r="DR175" s="17">
        <f t="shared" si="67"/>
        <v>0</v>
      </c>
      <c r="DS175" s="17">
        <f t="shared" si="67"/>
        <v>0</v>
      </c>
      <c r="DT175" s="17">
        <f t="shared" si="67"/>
        <v>0</v>
      </c>
      <c r="DU175" s="17">
        <f t="shared" si="67"/>
        <v>0</v>
      </c>
      <c r="DV175" s="17">
        <f t="shared" si="67"/>
        <v>0</v>
      </c>
      <c r="DW175" s="17">
        <f t="shared" si="67"/>
        <v>0</v>
      </c>
      <c r="DX175" s="17">
        <f t="shared" si="67"/>
        <v>0</v>
      </c>
      <c r="DY175" s="17">
        <f t="shared" si="67"/>
        <v>0</v>
      </c>
      <c r="DZ175" s="17">
        <f t="shared" si="67"/>
        <v>0</v>
      </c>
      <c r="EA175" s="17">
        <f t="shared" si="67"/>
        <v>0</v>
      </c>
      <c r="EB175" s="17">
        <f t="shared" si="67"/>
        <v>0</v>
      </c>
      <c r="EC175" s="17">
        <f t="shared" si="67"/>
        <v>0</v>
      </c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>
        <f>COUNTIF(FM$12:FM$167,"x")</f>
        <v>0</v>
      </c>
      <c r="FN175" s="17">
        <f>COUNTIF(FN$12:FN$167,"x")</f>
        <v>0</v>
      </c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>
        <f>COUNTIF(GB$12:GB$167,"x")</f>
        <v>0</v>
      </c>
      <c r="GC175" s="17">
        <f>COUNTIF(GC$12:GC$167,"x")</f>
        <v>0</v>
      </c>
      <c r="HC175" s="2" t="s">
        <v>155</v>
      </c>
      <c r="HD175" s="2" t="s">
        <v>155</v>
      </c>
    </row>
    <row r="176" spans="1:217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48" t="s">
        <v>162</v>
      </c>
      <c r="Q176" s="17"/>
      <c r="R176" s="17">
        <v>1</v>
      </c>
      <c r="S176" s="17"/>
      <c r="T176" s="17"/>
      <c r="U176" s="17">
        <f t="shared" ref="U176:AD184" si="68">COUNTIF(U$11:U$167,$R176)</f>
        <v>0</v>
      </c>
      <c r="V176" s="17">
        <f t="shared" si="68"/>
        <v>0</v>
      </c>
      <c r="W176" s="17">
        <f t="shared" si="68"/>
        <v>0</v>
      </c>
      <c r="X176" s="17">
        <f t="shared" si="68"/>
        <v>0</v>
      </c>
      <c r="Y176" s="17">
        <f t="shared" si="68"/>
        <v>0</v>
      </c>
      <c r="Z176" s="17">
        <f t="shared" si="68"/>
        <v>0</v>
      </c>
      <c r="AA176" s="17">
        <f t="shared" si="68"/>
        <v>0</v>
      </c>
      <c r="AB176" s="17">
        <f t="shared" si="68"/>
        <v>0</v>
      </c>
      <c r="AC176" s="17">
        <f t="shared" si="68"/>
        <v>0</v>
      </c>
      <c r="AD176" s="17">
        <f t="shared" si="68"/>
        <v>0</v>
      </c>
      <c r="AE176" s="17"/>
      <c r="AF176" s="17">
        <f t="shared" ref="AF176:AO184" si="69">COUNTIF(AF$11:AF$167,$R176)</f>
        <v>0</v>
      </c>
      <c r="AG176" s="17">
        <f t="shared" si="69"/>
        <v>0</v>
      </c>
      <c r="AH176" s="17"/>
      <c r="AI176" s="17">
        <f t="shared" si="69"/>
        <v>0</v>
      </c>
      <c r="AJ176" s="17">
        <f t="shared" si="69"/>
        <v>0</v>
      </c>
      <c r="AK176" s="17">
        <f t="shared" si="69"/>
        <v>0</v>
      </c>
      <c r="AL176" s="17"/>
      <c r="AM176" s="17">
        <f t="shared" si="69"/>
        <v>0</v>
      </c>
      <c r="AN176" s="17">
        <f t="shared" si="69"/>
        <v>0</v>
      </c>
      <c r="AO176" s="17">
        <f t="shared" si="69"/>
        <v>0</v>
      </c>
      <c r="AP176" s="17"/>
      <c r="AQ176" s="17"/>
      <c r="AR176" s="17">
        <f t="shared" ref="AR176:BM184" si="70">COUNTIF(AR$11:AR$167,$R176)</f>
        <v>0</v>
      </c>
      <c r="AS176" s="17">
        <f t="shared" si="70"/>
        <v>0</v>
      </c>
      <c r="AT176" s="17">
        <f t="shared" si="70"/>
        <v>0</v>
      </c>
      <c r="AU176" s="17"/>
      <c r="AV176" s="17"/>
      <c r="AW176" s="17"/>
      <c r="AX176" s="17">
        <f t="shared" si="70"/>
        <v>0</v>
      </c>
      <c r="AY176" s="17">
        <f t="shared" si="70"/>
        <v>0</v>
      </c>
      <c r="AZ176" s="17"/>
      <c r="BA176" s="17"/>
      <c r="BB176" s="17"/>
      <c r="BC176" s="17">
        <f t="shared" si="70"/>
        <v>0</v>
      </c>
      <c r="BD176" s="17">
        <f t="shared" si="70"/>
        <v>0</v>
      </c>
      <c r="BE176" s="17"/>
      <c r="BF176" s="17"/>
      <c r="BG176" s="17"/>
      <c r="BH176" s="17">
        <f t="shared" si="70"/>
        <v>0</v>
      </c>
      <c r="BI176" s="17">
        <f t="shared" si="70"/>
        <v>0</v>
      </c>
      <c r="BJ176" s="17"/>
      <c r="BK176" s="17"/>
      <c r="BL176" s="17"/>
      <c r="BM176" s="17">
        <f t="shared" si="70"/>
        <v>0</v>
      </c>
      <c r="BN176" s="17">
        <f t="shared" ref="BN176:CC184" si="71">COUNTIF(BN$11:BN$167,$R176)</f>
        <v>0</v>
      </c>
      <c r="BO176" s="17">
        <f t="shared" si="71"/>
        <v>0</v>
      </c>
      <c r="BP176" s="17">
        <f t="shared" si="71"/>
        <v>0</v>
      </c>
      <c r="BQ176" s="17">
        <f t="shared" si="71"/>
        <v>0</v>
      </c>
      <c r="BR176" s="17">
        <f t="shared" si="71"/>
        <v>0</v>
      </c>
      <c r="BS176" s="17">
        <f t="shared" si="71"/>
        <v>0</v>
      </c>
      <c r="BT176" s="17">
        <f t="shared" si="71"/>
        <v>0</v>
      </c>
      <c r="BU176" s="17">
        <f t="shared" si="71"/>
        <v>0</v>
      </c>
      <c r="BV176" s="17">
        <f t="shared" si="71"/>
        <v>0</v>
      </c>
      <c r="BW176" s="17">
        <f t="shared" si="71"/>
        <v>0</v>
      </c>
      <c r="BX176" s="17">
        <f t="shared" si="71"/>
        <v>0</v>
      </c>
      <c r="BY176" s="17">
        <f t="shared" si="71"/>
        <v>0</v>
      </c>
      <c r="BZ176" s="17">
        <f t="shared" si="71"/>
        <v>0</v>
      </c>
      <c r="CA176" s="17">
        <f t="shared" si="71"/>
        <v>0</v>
      </c>
      <c r="CB176" s="17">
        <f t="shared" si="71"/>
        <v>0</v>
      </c>
      <c r="CC176" s="17">
        <f t="shared" si="71"/>
        <v>0</v>
      </c>
      <c r="CD176" s="17">
        <f t="shared" ref="CD176:CS184" si="72">COUNTIF(CD$11:CD$167,$R176)</f>
        <v>0</v>
      </c>
      <c r="CE176" s="17">
        <f t="shared" si="72"/>
        <v>0</v>
      </c>
      <c r="CF176" s="17">
        <f t="shared" si="72"/>
        <v>0</v>
      </c>
      <c r="CG176" s="17">
        <f t="shared" si="72"/>
        <v>0</v>
      </c>
      <c r="CH176" s="17">
        <f t="shared" si="72"/>
        <v>0</v>
      </c>
      <c r="CI176" s="17">
        <f t="shared" si="72"/>
        <v>0</v>
      </c>
      <c r="CJ176" s="17">
        <f t="shared" si="72"/>
        <v>0</v>
      </c>
      <c r="CK176" s="17">
        <f t="shared" si="72"/>
        <v>0</v>
      </c>
      <c r="CL176" s="17">
        <f t="shared" si="72"/>
        <v>0</v>
      </c>
      <c r="CM176" s="17">
        <f t="shared" si="72"/>
        <v>0</v>
      </c>
      <c r="CN176" s="17">
        <f t="shared" si="72"/>
        <v>0</v>
      </c>
      <c r="CO176" s="17">
        <f t="shared" si="72"/>
        <v>0</v>
      </c>
      <c r="CP176" s="17">
        <f t="shared" si="72"/>
        <v>0</v>
      </c>
      <c r="CQ176" s="17">
        <f t="shared" si="72"/>
        <v>0</v>
      </c>
      <c r="CR176" s="17">
        <f t="shared" si="72"/>
        <v>0</v>
      </c>
      <c r="CS176" s="17">
        <f t="shared" si="72"/>
        <v>0</v>
      </c>
      <c r="CT176" s="17">
        <f t="shared" ref="CT176:DI184" si="73">COUNTIF(CT$11:CT$167,$R176)</f>
        <v>0</v>
      </c>
      <c r="CU176" s="17">
        <f t="shared" si="73"/>
        <v>0</v>
      </c>
      <c r="CV176" s="17">
        <f t="shared" si="73"/>
        <v>0</v>
      </c>
      <c r="CW176" s="17">
        <f t="shared" si="73"/>
        <v>0</v>
      </c>
      <c r="CX176" s="17">
        <f t="shared" si="73"/>
        <v>0</v>
      </c>
      <c r="CY176" s="17">
        <f t="shared" si="73"/>
        <v>0</v>
      </c>
      <c r="CZ176" s="17">
        <f t="shared" si="73"/>
        <v>0</v>
      </c>
      <c r="DA176" s="17">
        <f t="shared" si="73"/>
        <v>0</v>
      </c>
      <c r="DB176" s="17">
        <f t="shared" si="73"/>
        <v>0</v>
      </c>
      <c r="DC176" s="17">
        <f t="shared" si="73"/>
        <v>0</v>
      </c>
      <c r="DD176" s="17">
        <f t="shared" si="73"/>
        <v>0</v>
      </c>
      <c r="DE176" s="17">
        <f t="shared" si="73"/>
        <v>0</v>
      </c>
      <c r="DF176" s="17">
        <f t="shared" si="73"/>
        <v>0</v>
      </c>
      <c r="DG176" s="17">
        <f t="shared" si="73"/>
        <v>0</v>
      </c>
      <c r="DH176" s="17">
        <f t="shared" si="73"/>
        <v>0</v>
      </c>
      <c r="DI176" s="17">
        <f t="shared" si="73"/>
        <v>0</v>
      </c>
      <c r="DJ176" s="17">
        <f t="shared" ref="DJ176:DY184" si="74">COUNTIF(DJ$11:DJ$167,$R176)</f>
        <v>0</v>
      </c>
      <c r="DK176" s="17">
        <f t="shared" si="74"/>
        <v>0</v>
      </c>
      <c r="DL176" s="17">
        <f t="shared" si="74"/>
        <v>0</v>
      </c>
      <c r="DM176" s="17">
        <f t="shared" si="74"/>
        <v>0</v>
      </c>
      <c r="DN176" s="17">
        <f t="shared" si="74"/>
        <v>0</v>
      </c>
      <c r="DO176" s="17">
        <f t="shared" si="74"/>
        <v>0</v>
      </c>
      <c r="DP176" s="17">
        <f t="shared" si="74"/>
        <v>0</v>
      </c>
      <c r="DQ176" s="17">
        <f t="shared" si="74"/>
        <v>0</v>
      </c>
      <c r="DR176" s="17">
        <f t="shared" si="74"/>
        <v>0</v>
      </c>
      <c r="DS176" s="17">
        <f t="shared" si="74"/>
        <v>0</v>
      </c>
      <c r="DT176" s="17">
        <f t="shared" si="74"/>
        <v>0</v>
      </c>
      <c r="DU176" s="17">
        <f t="shared" si="74"/>
        <v>0</v>
      </c>
      <c r="DV176" s="17">
        <f t="shared" si="74"/>
        <v>0</v>
      </c>
      <c r="DW176" s="17">
        <f t="shared" si="74"/>
        <v>0</v>
      </c>
      <c r="DX176" s="17">
        <f t="shared" si="74"/>
        <v>0</v>
      </c>
      <c r="DY176" s="17">
        <f t="shared" si="74"/>
        <v>0</v>
      </c>
      <c r="DZ176" s="17">
        <f t="shared" ref="DV176:EG184" si="75">COUNTIF(DZ$11:DZ$167,$R176)</f>
        <v>0</v>
      </c>
      <c r="EA176" s="17">
        <f t="shared" si="75"/>
        <v>0</v>
      </c>
      <c r="EB176" s="17">
        <f t="shared" si="75"/>
        <v>0</v>
      </c>
      <c r="EC176" s="17">
        <f t="shared" si="75"/>
        <v>0</v>
      </c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>
        <f t="shared" ref="FM176:FN184" si="76">COUNTIF(FM$11:FM$167,$R176)</f>
        <v>0</v>
      </c>
      <c r="FN176" s="17">
        <f t="shared" si="76"/>
        <v>0</v>
      </c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>
        <f t="shared" ref="GB176:GC184" si="77">COUNTIF(GB$11:GB$167,$R176)</f>
        <v>0</v>
      </c>
      <c r="GC176" s="17">
        <f t="shared" si="77"/>
        <v>0</v>
      </c>
      <c r="HC176" s="2" t="s">
        <v>163</v>
      </c>
      <c r="HD176" s="2" t="s">
        <v>155</v>
      </c>
    </row>
    <row r="177" spans="1:212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48" t="s">
        <v>164</v>
      </c>
      <c r="Q177" s="17"/>
      <c r="R177" s="17">
        <f>R176+1</f>
        <v>2</v>
      </c>
      <c r="S177" s="17"/>
      <c r="T177" s="17"/>
      <c r="U177" s="17">
        <f t="shared" si="68"/>
        <v>0</v>
      </c>
      <c r="V177" s="17">
        <f t="shared" si="68"/>
        <v>0</v>
      </c>
      <c r="W177" s="17">
        <f t="shared" si="68"/>
        <v>0</v>
      </c>
      <c r="X177" s="17">
        <f t="shared" si="68"/>
        <v>0</v>
      </c>
      <c r="Y177" s="17">
        <f t="shared" si="68"/>
        <v>0</v>
      </c>
      <c r="Z177" s="17">
        <f t="shared" si="68"/>
        <v>0</v>
      </c>
      <c r="AA177" s="17">
        <f t="shared" si="68"/>
        <v>0</v>
      </c>
      <c r="AB177" s="17">
        <f t="shared" si="68"/>
        <v>0</v>
      </c>
      <c r="AC177" s="17">
        <f t="shared" si="68"/>
        <v>0</v>
      </c>
      <c r="AD177" s="17">
        <f t="shared" si="68"/>
        <v>0</v>
      </c>
      <c r="AE177" s="17"/>
      <c r="AF177" s="17">
        <f t="shared" si="69"/>
        <v>0</v>
      </c>
      <c r="AG177" s="17">
        <f t="shared" si="69"/>
        <v>0</v>
      </c>
      <c r="AH177" s="17"/>
      <c r="AI177" s="17">
        <f t="shared" si="69"/>
        <v>0</v>
      </c>
      <c r="AJ177" s="17">
        <f t="shared" si="69"/>
        <v>0</v>
      </c>
      <c r="AK177" s="17">
        <f t="shared" si="69"/>
        <v>0</v>
      </c>
      <c r="AL177" s="17"/>
      <c r="AM177" s="17">
        <f t="shared" si="69"/>
        <v>0</v>
      </c>
      <c r="AN177" s="17">
        <f t="shared" si="69"/>
        <v>0</v>
      </c>
      <c r="AO177" s="17">
        <f t="shared" si="69"/>
        <v>0</v>
      </c>
      <c r="AP177" s="17"/>
      <c r="AQ177" s="17"/>
      <c r="AR177" s="17">
        <f t="shared" si="70"/>
        <v>0</v>
      </c>
      <c r="AS177" s="17">
        <f t="shared" si="70"/>
        <v>0</v>
      </c>
      <c r="AT177" s="17">
        <f t="shared" si="70"/>
        <v>0</v>
      </c>
      <c r="AU177" s="17"/>
      <c r="AV177" s="17"/>
      <c r="AW177" s="17"/>
      <c r="AX177" s="17">
        <f t="shared" si="70"/>
        <v>0</v>
      </c>
      <c r="AY177" s="17">
        <f t="shared" si="70"/>
        <v>0</v>
      </c>
      <c r="AZ177" s="17"/>
      <c r="BA177" s="17"/>
      <c r="BB177" s="17"/>
      <c r="BC177" s="17">
        <f t="shared" si="70"/>
        <v>0</v>
      </c>
      <c r="BD177" s="17">
        <f t="shared" si="70"/>
        <v>0</v>
      </c>
      <c r="BE177" s="17"/>
      <c r="BF177" s="17"/>
      <c r="BG177" s="17"/>
      <c r="BH177" s="17">
        <f t="shared" si="70"/>
        <v>0</v>
      </c>
      <c r="BI177" s="17">
        <f t="shared" si="70"/>
        <v>0</v>
      </c>
      <c r="BJ177" s="17"/>
      <c r="BK177" s="17"/>
      <c r="BL177" s="17"/>
      <c r="BM177" s="17">
        <f t="shared" si="70"/>
        <v>0</v>
      </c>
      <c r="BN177" s="17">
        <f t="shared" si="71"/>
        <v>0</v>
      </c>
      <c r="BO177" s="17">
        <f t="shared" si="71"/>
        <v>0</v>
      </c>
      <c r="BP177" s="17">
        <f t="shared" si="71"/>
        <v>0</v>
      </c>
      <c r="BQ177" s="17">
        <f t="shared" si="71"/>
        <v>0</v>
      </c>
      <c r="BR177" s="17">
        <f t="shared" si="71"/>
        <v>0</v>
      </c>
      <c r="BS177" s="17">
        <f t="shared" si="71"/>
        <v>0</v>
      </c>
      <c r="BT177" s="17">
        <f t="shared" si="71"/>
        <v>0</v>
      </c>
      <c r="BU177" s="17">
        <f t="shared" si="71"/>
        <v>0</v>
      </c>
      <c r="BV177" s="17">
        <f t="shared" si="71"/>
        <v>0</v>
      </c>
      <c r="BW177" s="17">
        <f t="shared" si="71"/>
        <v>0</v>
      </c>
      <c r="BX177" s="17">
        <f t="shared" si="71"/>
        <v>0</v>
      </c>
      <c r="BY177" s="17">
        <f t="shared" si="71"/>
        <v>0</v>
      </c>
      <c r="BZ177" s="17">
        <f t="shared" si="71"/>
        <v>0</v>
      </c>
      <c r="CA177" s="17">
        <f t="shared" si="71"/>
        <v>0</v>
      </c>
      <c r="CB177" s="17">
        <f t="shared" si="71"/>
        <v>0</v>
      </c>
      <c r="CC177" s="17">
        <f t="shared" si="71"/>
        <v>0</v>
      </c>
      <c r="CD177" s="17">
        <f t="shared" si="72"/>
        <v>0</v>
      </c>
      <c r="CE177" s="17">
        <f t="shared" si="72"/>
        <v>0</v>
      </c>
      <c r="CF177" s="17">
        <f t="shared" si="72"/>
        <v>0</v>
      </c>
      <c r="CG177" s="17">
        <f t="shared" si="72"/>
        <v>0</v>
      </c>
      <c r="CH177" s="17">
        <f t="shared" si="72"/>
        <v>0</v>
      </c>
      <c r="CI177" s="17">
        <f t="shared" si="72"/>
        <v>0</v>
      </c>
      <c r="CJ177" s="17">
        <f t="shared" si="72"/>
        <v>0</v>
      </c>
      <c r="CK177" s="17">
        <f t="shared" si="72"/>
        <v>0</v>
      </c>
      <c r="CL177" s="17">
        <f t="shared" si="72"/>
        <v>0</v>
      </c>
      <c r="CM177" s="17">
        <f t="shared" si="72"/>
        <v>0</v>
      </c>
      <c r="CN177" s="17">
        <f t="shared" si="72"/>
        <v>0</v>
      </c>
      <c r="CO177" s="17">
        <f t="shared" si="72"/>
        <v>0</v>
      </c>
      <c r="CP177" s="17">
        <f t="shared" si="72"/>
        <v>0</v>
      </c>
      <c r="CQ177" s="17">
        <f t="shared" si="72"/>
        <v>0</v>
      </c>
      <c r="CR177" s="17">
        <f t="shared" si="72"/>
        <v>0</v>
      </c>
      <c r="CS177" s="17">
        <f t="shared" si="72"/>
        <v>0</v>
      </c>
      <c r="CT177" s="17">
        <f t="shared" si="73"/>
        <v>0</v>
      </c>
      <c r="CU177" s="17">
        <f t="shared" si="73"/>
        <v>0</v>
      </c>
      <c r="CV177" s="17">
        <f t="shared" si="73"/>
        <v>0</v>
      </c>
      <c r="CW177" s="17">
        <f t="shared" si="73"/>
        <v>0</v>
      </c>
      <c r="CX177" s="17">
        <f t="shared" si="73"/>
        <v>0</v>
      </c>
      <c r="CY177" s="17">
        <f t="shared" si="73"/>
        <v>0</v>
      </c>
      <c r="CZ177" s="17">
        <f t="shared" si="73"/>
        <v>0</v>
      </c>
      <c r="DA177" s="17">
        <f t="shared" si="73"/>
        <v>0</v>
      </c>
      <c r="DB177" s="17">
        <f t="shared" si="73"/>
        <v>0</v>
      </c>
      <c r="DC177" s="17">
        <f t="shared" si="73"/>
        <v>0</v>
      </c>
      <c r="DD177" s="17">
        <f t="shared" si="73"/>
        <v>0</v>
      </c>
      <c r="DE177" s="17">
        <f t="shared" si="73"/>
        <v>0</v>
      </c>
      <c r="DF177" s="17">
        <f t="shared" si="73"/>
        <v>0</v>
      </c>
      <c r="DG177" s="17">
        <f t="shared" si="73"/>
        <v>0</v>
      </c>
      <c r="DH177" s="17">
        <f t="shared" si="73"/>
        <v>0</v>
      </c>
      <c r="DI177" s="17">
        <f t="shared" si="73"/>
        <v>0</v>
      </c>
      <c r="DJ177" s="17">
        <f t="shared" si="74"/>
        <v>0</v>
      </c>
      <c r="DK177" s="17">
        <f t="shared" si="74"/>
        <v>0</v>
      </c>
      <c r="DL177" s="17">
        <f t="shared" si="74"/>
        <v>0</v>
      </c>
      <c r="DM177" s="17">
        <f t="shared" si="74"/>
        <v>0</v>
      </c>
      <c r="DN177" s="17">
        <f t="shared" si="74"/>
        <v>0</v>
      </c>
      <c r="DO177" s="17">
        <f t="shared" si="74"/>
        <v>0</v>
      </c>
      <c r="DP177" s="17">
        <f t="shared" si="74"/>
        <v>0</v>
      </c>
      <c r="DQ177" s="17">
        <f t="shared" si="74"/>
        <v>0</v>
      </c>
      <c r="DR177" s="17">
        <f t="shared" si="74"/>
        <v>0</v>
      </c>
      <c r="DS177" s="17">
        <f t="shared" si="74"/>
        <v>0</v>
      </c>
      <c r="DT177" s="17">
        <f t="shared" si="74"/>
        <v>0</v>
      </c>
      <c r="DU177" s="17">
        <f t="shared" si="74"/>
        <v>0</v>
      </c>
      <c r="DV177" s="17">
        <f t="shared" si="75"/>
        <v>0</v>
      </c>
      <c r="DW177" s="17">
        <f t="shared" si="75"/>
        <v>0</v>
      </c>
      <c r="DX177" s="17">
        <f t="shared" si="75"/>
        <v>0</v>
      </c>
      <c r="DY177" s="17">
        <f t="shared" si="75"/>
        <v>0</v>
      </c>
      <c r="DZ177" s="17">
        <f t="shared" si="75"/>
        <v>0</v>
      </c>
      <c r="EA177" s="17">
        <f t="shared" si="75"/>
        <v>0</v>
      </c>
      <c r="EB177" s="17">
        <f t="shared" si="75"/>
        <v>0</v>
      </c>
      <c r="EC177" s="17">
        <f t="shared" si="75"/>
        <v>0</v>
      </c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>
        <f t="shared" si="76"/>
        <v>0</v>
      </c>
      <c r="FN177" s="17">
        <f t="shared" si="76"/>
        <v>0</v>
      </c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>
        <f t="shared" si="77"/>
        <v>0</v>
      </c>
      <c r="GC177" s="17">
        <f t="shared" si="77"/>
        <v>0</v>
      </c>
      <c r="HC177" s="2" t="s">
        <v>165</v>
      </c>
      <c r="HD177" s="2" t="s">
        <v>155</v>
      </c>
    </row>
    <row r="178" spans="1:212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 t="s">
        <v>166</v>
      </c>
      <c r="Q178" s="17"/>
      <c r="R178" s="17">
        <f t="shared" ref="R178:R184" si="78">R177+1</f>
        <v>3</v>
      </c>
      <c r="S178" s="17"/>
      <c r="T178" s="17"/>
      <c r="U178" s="17">
        <f t="shared" si="68"/>
        <v>0</v>
      </c>
      <c r="V178" s="17">
        <f t="shared" si="68"/>
        <v>0</v>
      </c>
      <c r="W178" s="17">
        <f t="shared" si="68"/>
        <v>0</v>
      </c>
      <c r="X178" s="17">
        <f t="shared" si="68"/>
        <v>0</v>
      </c>
      <c r="Y178" s="17">
        <f t="shared" si="68"/>
        <v>0</v>
      </c>
      <c r="Z178" s="17">
        <f t="shared" si="68"/>
        <v>0</v>
      </c>
      <c r="AA178" s="17">
        <f t="shared" si="68"/>
        <v>0</v>
      </c>
      <c r="AB178" s="17">
        <f t="shared" si="68"/>
        <v>0</v>
      </c>
      <c r="AC178" s="17">
        <f t="shared" si="68"/>
        <v>0</v>
      </c>
      <c r="AD178" s="17">
        <f t="shared" si="68"/>
        <v>0</v>
      </c>
      <c r="AE178" s="17"/>
      <c r="AF178" s="17">
        <f t="shared" si="69"/>
        <v>0</v>
      </c>
      <c r="AG178" s="17">
        <f t="shared" si="69"/>
        <v>0</v>
      </c>
      <c r="AH178" s="17"/>
      <c r="AI178" s="17">
        <f t="shared" si="69"/>
        <v>0</v>
      </c>
      <c r="AJ178" s="17">
        <f t="shared" si="69"/>
        <v>0</v>
      </c>
      <c r="AK178" s="17">
        <f t="shared" si="69"/>
        <v>0</v>
      </c>
      <c r="AL178" s="17"/>
      <c r="AM178" s="17">
        <f t="shared" si="69"/>
        <v>0</v>
      </c>
      <c r="AN178" s="17">
        <f t="shared" si="69"/>
        <v>0</v>
      </c>
      <c r="AO178" s="17">
        <f t="shared" si="69"/>
        <v>0</v>
      </c>
      <c r="AP178" s="17"/>
      <c r="AQ178" s="17"/>
      <c r="AR178" s="17">
        <f t="shared" si="70"/>
        <v>0</v>
      </c>
      <c r="AS178" s="17">
        <f t="shared" si="70"/>
        <v>0</v>
      </c>
      <c r="AT178" s="17">
        <f t="shared" si="70"/>
        <v>0</v>
      </c>
      <c r="AU178" s="17"/>
      <c r="AV178" s="17"/>
      <c r="AW178" s="17"/>
      <c r="AX178" s="17">
        <f t="shared" si="70"/>
        <v>0</v>
      </c>
      <c r="AY178" s="17">
        <f t="shared" si="70"/>
        <v>0</v>
      </c>
      <c r="AZ178" s="17"/>
      <c r="BA178" s="17"/>
      <c r="BB178" s="17"/>
      <c r="BC178" s="17">
        <f t="shared" si="70"/>
        <v>0</v>
      </c>
      <c r="BD178" s="17">
        <f t="shared" si="70"/>
        <v>0</v>
      </c>
      <c r="BE178" s="17"/>
      <c r="BF178" s="17"/>
      <c r="BG178" s="17"/>
      <c r="BH178" s="17">
        <f t="shared" si="70"/>
        <v>0</v>
      </c>
      <c r="BI178" s="17">
        <f t="shared" si="70"/>
        <v>0</v>
      </c>
      <c r="BJ178" s="17"/>
      <c r="BK178" s="17"/>
      <c r="BL178" s="17"/>
      <c r="BM178" s="17">
        <f t="shared" si="70"/>
        <v>0</v>
      </c>
      <c r="BN178" s="17">
        <f t="shared" si="71"/>
        <v>0</v>
      </c>
      <c r="BO178" s="17">
        <f t="shared" si="71"/>
        <v>0</v>
      </c>
      <c r="BP178" s="17">
        <f t="shared" si="71"/>
        <v>0</v>
      </c>
      <c r="BQ178" s="17">
        <f t="shared" si="71"/>
        <v>0</v>
      </c>
      <c r="BR178" s="17">
        <f t="shared" si="71"/>
        <v>0</v>
      </c>
      <c r="BS178" s="17">
        <f t="shared" si="71"/>
        <v>0</v>
      </c>
      <c r="BT178" s="17">
        <f t="shared" si="71"/>
        <v>0</v>
      </c>
      <c r="BU178" s="17">
        <f t="shared" si="71"/>
        <v>0</v>
      </c>
      <c r="BV178" s="17">
        <f t="shared" si="71"/>
        <v>0</v>
      </c>
      <c r="BW178" s="17">
        <f t="shared" si="71"/>
        <v>0</v>
      </c>
      <c r="BX178" s="17">
        <f t="shared" si="71"/>
        <v>0</v>
      </c>
      <c r="BY178" s="17">
        <f t="shared" si="71"/>
        <v>0</v>
      </c>
      <c r="BZ178" s="17">
        <f t="shared" si="71"/>
        <v>0</v>
      </c>
      <c r="CA178" s="17">
        <f t="shared" si="71"/>
        <v>0</v>
      </c>
      <c r="CB178" s="17">
        <f t="shared" si="71"/>
        <v>0</v>
      </c>
      <c r="CC178" s="17">
        <f t="shared" si="71"/>
        <v>0</v>
      </c>
      <c r="CD178" s="17">
        <f t="shared" si="72"/>
        <v>0</v>
      </c>
      <c r="CE178" s="17">
        <f t="shared" si="72"/>
        <v>0</v>
      </c>
      <c r="CF178" s="17">
        <f t="shared" si="72"/>
        <v>0</v>
      </c>
      <c r="CG178" s="17">
        <f t="shared" si="72"/>
        <v>0</v>
      </c>
      <c r="CH178" s="17">
        <f t="shared" si="72"/>
        <v>0</v>
      </c>
      <c r="CI178" s="17">
        <f t="shared" si="72"/>
        <v>0</v>
      </c>
      <c r="CJ178" s="17">
        <f t="shared" si="72"/>
        <v>0</v>
      </c>
      <c r="CK178" s="17">
        <f t="shared" si="72"/>
        <v>0</v>
      </c>
      <c r="CL178" s="17">
        <f t="shared" si="72"/>
        <v>0</v>
      </c>
      <c r="CM178" s="17">
        <f t="shared" si="72"/>
        <v>0</v>
      </c>
      <c r="CN178" s="17">
        <f t="shared" si="72"/>
        <v>0</v>
      </c>
      <c r="CO178" s="17">
        <f t="shared" si="72"/>
        <v>0</v>
      </c>
      <c r="CP178" s="17">
        <f t="shared" si="72"/>
        <v>0</v>
      </c>
      <c r="CQ178" s="17">
        <f t="shared" si="72"/>
        <v>0</v>
      </c>
      <c r="CR178" s="17">
        <f t="shared" si="72"/>
        <v>0</v>
      </c>
      <c r="CS178" s="17">
        <f t="shared" si="72"/>
        <v>0</v>
      </c>
      <c r="CT178" s="17">
        <f t="shared" si="73"/>
        <v>0</v>
      </c>
      <c r="CU178" s="17">
        <f t="shared" si="73"/>
        <v>0</v>
      </c>
      <c r="CV178" s="17">
        <f t="shared" si="73"/>
        <v>0</v>
      </c>
      <c r="CW178" s="17">
        <f t="shared" si="73"/>
        <v>0</v>
      </c>
      <c r="CX178" s="17">
        <f t="shared" si="73"/>
        <v>0</v>
      </c>
      <c r="CY178" s="17">
        <f t="shared" si="73"/>
        <v>0</v>
      </c>
      <c r="CZ178" s="17">
        <f t="shared" si="73"/>
        <v>0</v>
      </c>
      <c r="DA178" s="17">
        <f t="shared" si="73"/>
        <v>0</v>
      </c>
      <c r="DB178" s="17">
        <f t="shared" si="73"/>
        <v>0</v>
      </c>
      <c r="DC178" s="17">
        <f t="shared" si="73"/>
        <v>0</v>
      </c>
      <c r="DD178" s="17">
        <f t="shared" si="73"/>
        <v>0</v>
      </c>
      <c r="DE178" s="17">
        <f t="shared" si="73"/>
        <v>0</v>
      </c>
      <c r="DF178" s="17">
        <f t="shared" si="73"/>
        <v>0</v>
      </c>
      <c r="DG178" s="17">
        <f t="shared" si="73"/>
        <v>0</v>
      </c>
      <c r="DH178" s="17">
        <f t="shared" si="73"/>
        <v>0</v>
      </c>
      <c r="DI178" s="17">
        <f t="shared" si="73"/>
        <v>0</v>
      </c>
      <c r="DJ178" s="17">
        <f t="shared" si="74"/>
        <v>0</v>
      </c>
      <c r="DK178" s="17">
        <f t="shared" si="74"/>
        <v>0</v>
      </c>
      <c r="DL178" s="17">
        <f t="shared" si="74"/>
        <v>0</v>
      </c>
      <c r="DM178" s="17">
        <f t="shared" si="74"/>
        <v>0</v>
      </c>
      <c r="DN178" s="17">
        <f t="shared" si="74"/>
        <v>0</v>
      </c>
      <c r="DO178" s="17">
        <f t="shared" si="74"/>
        <v>0</v>
      </c>
      <c r="DP178" s="17">
        <f t="shared" si="74"/>
        <v>0</v>
      </c>
      <c r="DQ178" s="17">
        <f t="shared" si="74"/>
        <v>0</v>
      </c>
      <c r="DR178" s="17">
        <f t="shared" si="74"/>
        <v>0</v>
      </c>
      <c r="DS178" s="17">
        <f t="shared" si="74"/>
        <v>0</v>
      </c>
      <c r="DT178" s="17">
        <f t="shared" si="74"/>
        <v>0</v>
      </c>
      <c r="DU178" s="17">
        <f t="shared" si="74"/>
        <v>0</v>
      </c>
      <c r="DV178" s="17">
        <f t="shared" si="75"/>
        <v>0</v>
      </c>
      <c r="DW178" s="17">
        <f t="shared" si="75"/>
        <v>0</v>
      </c>
      <c r="DX178" s="17">
        <f t="shared" si="75"/>
        <v>0</v>
      </c>
      <c r="DY178" s="17">
        <f t="shared" si="75"/>
        <v>0</v>
      </c>
      <c r="DZ178" s="17">
        <f t="shared" si="75"/>
        <v>0</v>
      </c>
      <c r="EA178" s="17">
        <f t="shared" si="75"/>
        <v>0</v>
      </c>
      <c r="EB178" s="17">
        <f t="shared" si="75"/>
        <v>0</v>
      </c>
      <c r="EC178" s="17">
        <f t="shared" si="75"/>
        <v>0</v>
      </c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>
        <f t="shared" si="76"/>
        <v>0</v>
      </c>
      <c r="FN178" s="17">
        <f t="shared" si="76"/>
        <v>0</v>
      </c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>
        <f t="shared" si="77"/>
        <v>0</v>
      </c>
      <c r="GC178" s="17">
        <f t="shared" si="77"/>
        <v>0</v>
      </c>
      <c r="HC178" s="2" t="s">
        <v>167</v>
      </c>
      <c r="HD178" s="2" t="s">
        <v>157</v>
      </c>
    </row>
    <row r="179" spans="1:212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 t="s">
        <v>166</v>
      </c>
      <c r="Q179" s="17"/>
      <c r="R179" s="17">
        <f t="shared" si="78"/>
        <v>4</v>
      </c>
      <c r="S179" s="17"/>
      <c r="T179" s="17"/>
      <c r="U179" s="17">
        <f t="shared" si="68"/>
        <v>0</v>
      </c>
      <c r="V179" s="17">
        <f t="shared" si="68"/>
        <v>0</v>
      </c>
      <c r="W179" s="17">
        <f t="shared" si="68"/>
        <v>0</v>
      </c>
      <c r="X179" s="17">
        <f t="shared" si="68"/>
        <v>0</v>
      </c>
      <c r="Y179" s="17">
        <f t="shared" si="68"/>
        <v>0</v>
      </c>
      <c r="Z179" s="17">
        <f t="shared" si="68"/>
        <v>0</v>
      </c>
      <c r="AA179" s="17">
        <f t="shared" si="68"/>
        <v>0</v>
      </c>
      <c r="AB179" s="17">
        <f t="shared" si="68"/>
        <v>0</v>
      </c>
      <c r="AC179" s="17">
        <f t="shared" si="68"/>
        <v>0</v>
      </c>
      <c r="AD179" s="17">
        <f t="shared" si="68"/>
        <v>0</v>
      </c>
      <c r="AE179" s="17"/>
      <c r="AF179" s="17">
        <f t="shared" si="69"/>
        <v>0</v>
      </c>
      <c r="AG179" s="17">
        <f t="shared" si="69"/>
        <v>0</v>
      </c>
      <c r="AH179" s="17"/>
      <c r="AI179" s="17">
        <f t="shared" si="69"/>
        <v>0</v>
      </c>
      <c r="AJ179" s="17">
        <f t="shared" si="69"/>
        <v>0</v>
      </c>
      <c r="AK179" s="17">
        <f t="shared" si="69"/>
        <v>0</v>
      </c>
      <c r="AL179" s="17"/>
      <c r="AM179" s="17">
        <f t="shared" si="69"/>
        <v>0</v>
      </c>
      <c r="AN179" s="17">
        <f t="shared" si="69"/>
        <v>0</v>
      </c>
      <c r="AO179" s="17">
        <f t="shared" si="69"/>
        <v>0</v>
      </c>
      <c r="AP179" s="17"/>
      <c r="AQ179" s="17"/>
      <c r="AR179" s="17">
        <f t="shared" si="70"/>
        <v>0</v>
      </c>
      <c r="AS179" s="17">
        <f t="shared" si="70"/>
        <v>0</v>
      </c>
      <c r="AT179" s="17">
        <f t="shared" si="70"/>
        <v>0</v>
      </c>
      <c r="AU179" s="17"/>
      <c r="AV179" s="17"/>
      <c r="AW179" s="17"/>
      <c r="AX179" s="17">
        <f t="shared" si="70"/>
        <v>0</v>
      </c>
      <c r="AY179" s="17">
        <f t="shared" si="70"/>
        <v>0</v>
      </c>
      <c r="AZ179" s="17"/>
      <c r="BA179" s="17"/>
      <c r="BB179" s="17"/>
      <c r="BC179" s="17">
        <f t="shared" si="70"/>
        <v>0</v>
      </c>
      <c r="BD179" s="17">
        <f t="shared" si="70"/>
        <v>0</v>
      </c>
      <c r="BE179" s="17"/>
      <c r="BF179" s="17"/>
      <c r="BG179" s="17"/>
      <c r="BH179" s="17">
        <f t="shared" si="70"/>
        <v>0</v>
      </c>
      <c r="BI179" s="17">
        <f t="shared" si="70"/>
        <v>0</v>
      </c>
      <c r="BJ179" s="17"/>
      <c r="BK179" s="17"/>
      <c r="BL179" s="17"/>
      <c r="BM179" s="17">
        <f t="shared" si="70"/>
        <v>0</v>
      </c>
      <c r="BN179" s="17">
        <f t="shared" si="71"/>
        <v>0</v>
      </c>
      <c r="BO179" s="17">
        <f t="shared" si="71"/>
        <v>0</v>
      </c>
      <c r="BP179" s="17">
        <f t="shared" si="71"/>
        <v>0</v>
      </c>
      <c r="BQ179" s="17">
        <f t="shared" si="71"/>
        <v>0</v>
      </c>
      <c r="BR179" s="17">
        <f t="shared" si="71"/>
        <v>0</v>
      </c>
      <c r="BS179" s="17">
        <f t="shared" si="71"/>
        <v>0</v>
      </c>
      <c r="BT179" s="17">
        <f t="shared" si="71"/>
        <v>0</v>
      </c>
      <c r="BU179" s="17">
        <f t="shared" si="71"/>
        <v>0</v>
      </c>
      <c r="BV179" s="17">
        <f t="shared" si="71"/>
        <v>0</v>
      </c>
      <c r="BW179" s="17">
        <f t="shared" si="71"/>
        <v>0</v>
      </c>
      <c r="BX179" s="17">
        <f t="shared" si="71"/>
        <v>0</v>
      </c>
      <c r="BY179" s="17">
        <f t="shared" si="71"/>
        <v>0</v>
      </c>
      <c r="BZ179" s="17">
        <f t="shared" si="71"/>
        <v>0</v>
      </c>
      <c r="CA179" s="17">
        <f t="shared" si="71"/>
        <v>0</v>
      </c>
      <c r="CB179" s="17">
        <f t="shared" si="71"/>
        <v>0</v>
      </c>
      <c r="CC179" s="17">
        <f t="shared" si="71"/>
        <v>0</v>
      </c>
      <c r="CD179" s="17">
        <f t="shared" si="72"/>
        <v>0</v>
      </c>
      <c r="CE179" s="17">
        <f t="shared" si="72"/>
        <v>0</v>
      </c>
      <c r="CF179" s="17">
        <f t="shared" si="72"/>
        <v>0</v>
      </c>
      <c r="CG179" s="17">
        <f t="shared" si="72"/>
        <v>0</v>
      </c>
      <c r="CH179" s="17">
        <f t="shared" si="72"/>
        <v>0</v>
      </c>
      <c r="CI179" s="17">
        <f t="shared" si="72"/>
        <v>0</v>
      </c>
      <c r="CJ179" s="17">
        <f t="shared" si="72"/>
        <v>0</v>
      </c>
      <c r="CK179" s="17">
        <f t="shared" si="72"/>
        <v>0</v>
      </c>
      <c r="CL179" s="17">
        <f t="shared" si="72"/>
        <v>0</v>
      </c>
      <c r="CM179" s="17">
        <f t="shared" si="72"/>
        <v>0</v>
      </c>
      <c r="CN179" s="17">
        <f t="shared" si="72"/>
        <v>0</v>
      </c>
      <c r="CO179" s="17">
        <f t="shared" si="72"/>
        <v>0</v>
      </c>
      <c r="CP179" s="17">
        <f t="shared" si="72"/>
        <v>0</v>
      </c>
      <c r="CQ179" s="17">
        <f t="shared" si="72"/>
        <v>0</v>
      </c>
      <c r="CR179" s="17">
        <f t="shared" si="72"/>
        <v>0</v>
      </c>
      <c r="CS179" s="17">
        <f t="shared" si="72"/>
        <v>0</v>
      </c>
      <c r="CT179" s="17">
        <f t="shared" si="73"/>
        <v>0</v>
      </c>
      <c r="CU179" s="17">
        <f t="shared" si="73"/>
        <v>0</v>
      </c>
      <c r="CV179" s="17">
        <f t="shared" si="73"/>
        <v>0</v>
      </c>
      <c r="CW179" s="17">
        <f t="shared" si="73"/>
        <v>0</v>
      </c>
      <c r="CX179" s="17">
        <f t="shared" si="73"/>
        <v>0</v>
      </c>
      <c r="CY179" s="17">
        <f t="shared" si="73"/>
        <v>0</v>
      </c>
      <c r="CZ179" s="17">
        <f t="shared" si="73"/>
        <v>0</v>
      </c>
      <c r="DA179" s="17">
        <f t="shared" si="73"/>
        <v>0</v>
      </c>
      <c r="DB179" s="17">
        <f t="shared" si="73"/>
        <v>0</v>
      </c>
      <c r="DC179" s="17">
        <f t="shared" si="73"/>
        <v>0</v>
      </c>
      <c r="DD179" s="17">
        <f t="shared" si="73"/>
        <v>0</v>
      </c>
      <c r="DE179" s="17">
        <f t="shared" si="73"/>
        <v>0</v>
      </c>
      <c r="DF179" s="17">
        <f t="shared" si="73"/>
        <v>0</v>
      </c>
      <c r="DG179" s="17">
        <f t="shared" si="73"/>
        <v>0</v>
      </c>
      <c r="DH179" s="17">
        <f t="shared" si="73"/>
        <v>0</v>
      </c>
      <c r="DI179" s="17">
        <f t="shared" si="73"/>
        <v>0</v>
      </c>
      <c r="DJ179" s="17">
        <f t="shared" si="74"/>
        <v>0</v>
      </c>
      <c r="DK179" s="17">
        <f t="shared" si="74"/>
        <v>0</v>
      </c>
      <c r="DL179" s="17">
        <f t="shared" si="74"/>
        <v>0</v>
      </c>
      <c r="DM179" s="17">
        <f t="shared" si="74"/>
        <v>0</v>
      </c>
      <c r="DN179" s="17">
        <f t="shared" si="74"/>
        <v>0</v>
      </c>
      <c r="DO179" s="17">
        <f t="shared" si="74"/>
        <v>0</v>
      </c>
      <c r="DP179" s="17">
        <f t="shared" si="74"/>
        <v>0</v>
      </c>
      <c r="DQ179" s="17">
        <f t="shared" si="74"/>
        <v>0</v>
      </c>
      <c r="DR179" s="17">
        <f t="shared" si="74"/>
        <v>0</v>
      </c>
      <c r="DS179" s="17">
        <f t="shared" si="74"/>
        <v>0</v>
      </c>
      <c r="DT179" s="17">
        <f t="shared" si="74"/>
        <v>0</v>
      </c>
      <c r="DU179" s="17">
        <f t="shared" si="74"/>
        <v>0</v>
      </c>
      <c r="DV179" s="17">
        <f t="shared" si="75"/>
        <v>0</v>
      </c>
      <c r="DW179" s="17">
        <f t="shared" si="75"/>
        <v>0</v>
      </c>
      <c r="DX179" s="17">
        <f t="shared" si="75"/>
        <v>0</v>
      </c>
      <c r="DY179" s="17">
        <f t="shared" si="75"/>
        <v>0</v>
      </c>
      <c r="DZ179" s="17">
        <f t="shared" si="75"/>
        <v>0</v>
      </c>
      <c r="EA179" s="17">
        <f t="shared" si="75"/>
        <v>0</v>
      </c>
      <c r="EB179" s="17">
        <f t="shared" si="75"/>
        <v>0</v>
      </c>
      <c r="EC179" s="17">
        <f t="shared" si="75"/>
        <v>0</v>
      </c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>
        <f t="shared" si="76"/>
        <v>0</v>
      </c>
      <c r="FN179" s="17">
        <f t="shared" si="76"/>
        <v>0</v>
      </c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>
        <f t="shared" si="77"/>
        <v>0</v>
      </c>
      <c r="GC179" s="17">
        <f t="shared" si="77"/>
        <v>0</v>
      </c>
      <c r="HC179" s="2" t="s">
        <v>168</v>
      </c>
      <c r="HD179" s="2" t="s">
        <v>157</v>
      </c>
    </row>
    <row r="180" spans="1:2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 t="s">
        <v>166</v>
      </c>
      <c r="Q180" s="17"/>
      <c r="R180" s="17">
        <f t="shared" si="78"/>
        <v>5</v>
      </c>
      <c r="S180" s="17"/>
      <c r="T180" s="17"/>
      <c r="U180" s="17">
        <f t="shared" si="68"/>
        <v>0</v>
      </c>
      <c r="V180" s="17">
        <f t="shared" si="68"/>
        <v>0</v>
      </c>
      <c r="W180" s="17">
        <f t="shared" si="68"/>
        <v>0</v>
      </c>
      <c r="X180" s="17">
        <f t="shared" si="68"/>
        <v>0</v>
      </c>
      <c r="Y180" s="17">
        <f t="shared" si="68"/>
        <v>0</v>
      </c>
      <c r="Z180" s="17">
        <f t="shared" si="68"/>
        <v>0</v>
      </c>
      <c r="AA180" s="17">
        <f t="shared" si="68"/>
        <v>0</v>
      </c>
      <c r="AB180" s="17">
        <f t="shared" si="68"/>
        <v>0</v>
      </c>
      <c r="AC180" s="17">
        <f t="shared" si="68"/>
        <v>0</v>
      </c>
      <c r="AD180" s="17">
        <f t="shared" si="68"/>
        <v>0</v>
      </c>
      <c r="AE180" s="17"/>
      <c r="AF180" s="17">
        <f t="shared" si="69"/>
        <v>0</v>
      </c>
      <c r="AG180" s="17">
        <f t="shared" si="69"/>
        <v>0</v>
      </c>
      <c r="AH180" s="17"/>
      <c r="AI180" s="17">
        <f t="shared" si="69"/>
        <v>0</v>
      </c>
      <c r="AJ180" s="17">
        <f t="shared" si="69"/>
        <v>0</v>
      </c>
      <c r="AK180" s="17">
        <f t="shared" si="69"/>
        <v>0</v>
      </c>
      <c r="AL180" s="17"/>
      <c r="AM180" s="17">
        <f t="shared" si="69"/>
        <v>0</v>
      </c>
      <c r="AN180" s="17">
        <f t="shared" si="69"/>
        <v>0</v>
      </c>
      <c r="AO180" s="17">
        <f t="shared" si="69"/>
        <v>0</v>
      </c>
      <c r="AP180" s="17"/>
      <c r="AQ180" s="17"/>
      <c r="AR180" s="17">
        <f t="shared" si="70"/>
        <v>0</v>
      </c>
      <c r="AS180" s="17">
        <f t="shared" si="70"/>
        <v>0</v>
      </c>
      <c r="AT180" s="17">
        <f t="shared" si="70"/>
        <v>0</v>
      </c>
      <c r="AU180" s="17"/>
      <c r="AV180" s="17"/>
      <c r="AW180" s="17"/>
      <c r="AX180" s="17">
        <f t="shared" si="70"/>
        <v>0</v>
      </c>
      <c r="AY180" s="17">
        <f t="shared" si="70"/>
        <v>0</v>
      </c>
      <c r="AZ180" s="17"/>
      <c r="BA180" s="17"/>
      <c r="BB180" s="17"/>
      <c r="BC180" s="17">
        <f t="shared" si="70"/>
        <v>0</v>
      </c>
      <c r="BD180" s="17">
        <f t="shared" si="70"/>
        <v>0</v>
      </c>
      <c r="BE180" s="17"/>
      <c r="BF180" s="17"/>
      <c r="BG180" s="17"/>
      <c r="BH180" s="17">
        <f t="shared" si="70"/>
        <v>0</v>
      </c>
      <c r="BI180" s="17">
        <f t="shared" si="70"/>
        <v>0</v>
      </c>
      <c r="BJ180" s="17"/>
      <c r="BK180" s="17"/>
      <c r="BL180" s="17"/>
      <c r="BM180" s="17">
        <f t="shared" si="70"/>
        <v>0</v>
      </c>
      <c r="BN180" s="17">
        <f t="shared" si="71"/>
        <v>0</v>
      </c>
      <c r="BO180" s="17">
        <f t="shared" si="71"/>
        <v>0</v>
      </c>
      <c r="BP180" s="17">
        <f t="shared" si="71"/>
        <v>0</v>
      </c>
      <c r="BQ180" s="17">
        <f t="shared" si="71"/>
        <v>0</v>
      </c>
      <c r="BR180" s="17">
        <f t="shared" si="71"/>
        <v>0</v>
      </c>
      <c r="BS180" s="17">
        <f t="shared" si="71"/>
        <v>0</v>
      </c>
      <c r="BT180" s="17">
        <f t="shared" si="71"/>
        <v>0</v>
      </c>
      <c r="BU180" s="17">
        <f t="shared" si="71"/>
        <v>0</v>
      </c>
      <c r="BV180" s="17">
        <f t="shared" si="71"/>
        <v>0</v>
      </c>
      <c r="BW180" s="17">
        <f t="shared" si="71"/>
        <v>0</v>
      </c>
      <c r="BX180" s="17">
        <f t="shared" si="71"/>
        <v>0</v>
      </c>
      <c r="BY180" s="17">
        <f t="shared" si="71"/>
        <v>0</v>
      </c>
      <c r="BZ180" s="17">
        <f t="shared" si="71"/>
        <v>0</v>
      </c>
      <c r="CA180" s="17">
        <f t="shared" si="71"/>
        <v>0</v>
      </c>
      <c r="CB180" s="17">
        <f t="shared" si="71"/>
        <v>0</v>
      </c>
      <c r="CC180" s="17">
        <f t="shared" si="71"/>
        <v>0</v>
      </c>
      <c r="CD180" s="17">
        <f t="shared" si="72"/>
        <v>0</v>
      </c>
      <c r="CE180" s="17">
        <f t="shared" si="72"/>
        <v>0</v>
      </c>
      <c r="CF180" s="17">
        <f t="shared" si="72"/>
        <v>0</v>
      </c>
      <c r="CG180" s="17">
        <f t="shared" si="72"/>
        <v>0</v>
      </c>
      <c r="CH180" s="17">
        <f t="shared" si="72"/>
        <v>0</v>
      </c>
      <c r="CI180" s="17">
        <f t="shared" si="72"/>
        <v>0</v>
      </c>
      <c r="CJ180" s="17">
        <f t="shared" si="72"/>
        <v>0</v>
      </c>
      <c r="CK180" s="17">
        <f t="shared" si="72"/>
        <v>0</v>
      </c>
      <c r="CL180" s="17">
        <f t="shared" si="72"/>
        <v>0</v>
      </c>
      <c r="CM180" s="17">
        <f t="shared" si="72"/>
        <v>0</v>
      </c>
      <c r="CN180" s="17">
        <f t="shared" si="72"/>
        <v>0</v>
      </c>
      <c r="CO180" s="17">
        <f t="shared" si="72"/>
        <v>0</v>
      </c>
      <c r="CP180" s="17">
        <f t="shared" si="72"/>
        <v>0</v>
      </c>
      <c r="CQ180" s="17">
        <f t="shared" si="72"/>
        <v>0</v>
      </c>
      <c r="CR180" s="17">
        <f t="shared" si="72"/>
        <v>0</v>
      </c>
      <c r="CS180" s="17">
        <f t="shared" si="72"/>
        <v>0</v>
      </c>
      <c r="CT180" s="17">
        <f t="shared" si="73"/>
        <v>0</v>
      </c>
      <c r="CU180" s="17">
        <f t="shared" si="73"/>
        <v>0</v>
      </c>
      <c r="CV180" s="17">
        <f t="shared" si="73"/>
        <v>0</v>
      </c>
      <c r="CW180" s="17">
        <f t="shared" si="73"/>
        <v>0</v>
      </c>
      <c r="CX180" s="17">
        <f t="shared" si="73"/>
        <v>0</v>
      </c>
      <c r="CY180" s="17">
        <f t="shared" si="73"/>
        <v>0</v>
      </c>
      <c r="CZ180" s="17">
        <f t="shared" si="73"/>
        <v>0</v>
      </c>
      <c r="DA180" s="17">
        <f t="shared" si="73"/>
        <v>0</v>
      </c>
      <c r="DB180" s="17">
        <f t="shared" si="73"/>
        <v>0</v>
      </c>
      <c r="DC180" s="17">
        <f t="shared" si="73"/>
        <v>0</v>
      </c>
      <c r="DD180" s="17">
        <f t="shared" si="73"/>
        <v>0</v>
      </c>
      <c r="DE180" s="17">
        <f t="shared" si="73"/>
        <v>0</v>
      </c>
      <c r="DF180" s="17">
        <f t="shared" si="73"/>
        <v>0</v>
      </c>
      <c r="DG180" s="17">
        <f t="shared" si="73"/>
        <v>0</v>
      </c>
      <c r="DH180" s="17">
        <f t="shared" si="73"/>
        <v>0</v>
      </c>
      <c r="DI180" s="17">
        <f t="shared" si="73"/>
        <v>0</v>
      </c>
      <c r="DJ180" s="17">
        <f t="shared" si="74"/>
        <v>0</v>
      </c>
      <c r="DK180" s="17">
        <f t="shared" si="74"/>
        <v>0</v>
      </c>
      <c r="DL180" s="17">
        <f t="shared" si="74"/>
        <v>0</v>
      </c>
      <c r="DM180" s="17">
        <f t="shared" si="74"/>
        <v>0</v>
      </c>
      <c r="DN180" s="17">
        <f t="shared" si="74"/>
        <v>0</v>
      </c>
      <c r="DO180" s="17">
        <f t="shared" si="74"/>
        <v>0</v>
      </c>
      <c r="DP180" s="17">
        <f t="shared" si="74"/>
        <v>0</v>
      </c>
      <c r="DQ180" s="17">
        <f t="shared" si="74"/>
        <v>0</v>
      </c>
      <c r="DR180" s="17">
        <f t="shared" si="74"/>
        <v>0</v>
      </c>
      <c r="DS180" s="17">
        <f t="shared" si="74"/>
        <v>0</v>
      </c>
      <c r="DT180" s="17">
        <f t="shared" si="74"/>
        <v>0</v>
      </c>
      <c r="DU180" s="17">
        <f t="shared" si="74"/>
        <v>0</v>
      </c>
      <c r="DV180" s="17">
        <f t="shared" si="75"/>
        <v>0</v>
      </c>
      <c r="DW180" s="17">
        <f t="shared" si="75"/>
        <v>0</v>
      </c>
      <c r="DX180" s="17">
        <f t="shared" si="75"/>
        <v>0</v>
      </c>
      <c r="DY180" s="17">
        <f t="shared" si="75"/>
        <v>0</v>
      </c>
      <c r="DZ180" s="17">
        <f t="shared" si="75"/>
        <v>0</v>
      </c>
      <c r="EA180" s="17">
        <f t="shared" si="75"/>
        <v>0</v>
      </c>
      <c r="EB180" s="17">
        <f t="shared" si="75"/>
        <v>0</v>
      </c>
      <c r="EC180" s="17">
        <f t="shared" si="75"/>
        <v>0</v>
      </c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>
        <f t="shared" si="76"/>
        <v>0</v>
      </c>
      <c r="FN180" s="17">
        <f t="shared" si="76"/>
        <v>0</v>
      </c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>
        <f t="shared" si="77"/>
        <v>0</v>
      </c>
      <c r="GC180" s="17">
        <f t="shared" si="77"/>
        <v>0</v>
      </c>
    </row>
    <row r="181" spans="1:212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 t="s">
        <v>166</v>
      </c>
      <c r="Q181" s="17"/>
      <c r="R181" s="17">
        <f t="shared" si="78"/>
        <v>6</v>
      </c>
      <c r="S181" s="17"/>
      <c r="T181" s="17"/>
      <c r="U181" s="17">
        <f t="shared" si="68"/>
        <v>0</v>
      </c>
      <c r="V181" s="17">
        <f t="shared" si="68"/>
        <v>0</v>
      </c>
      <c r="W181" s="17">
        <f t="shared" si="68"/>
        <v>0</v>
      </c>
      <c r="X181" s="17">
        <f t="shared" si="68"/>
        <v>0</v>
      </c>
      <c r="Y181" s="17">
        <f t="shared" si="68"/>
        <v>0</v>
      </c>
      <c r="Z181" s="17">
        <f t="shared" si="68"/>
        <v>0</v>
      </c>
      <c r="AA181" s="17">
        <f t="shared" si="68"/>
        <v>0</v>
      </c>
      <c r="AB181" s="17">
        <f t="shared" si="68"/>
        <v>0</v>
      </c>
      <c r="AC181" s="17">
        <f t="shared" si="68"/>
        <v>0</v>
      </c>
      <c r="AD181" s="17">
        <f t="shared" si="68"/>
        <v>0</v>
      </c>
      <c r="AE181" s="17"/>
      <c r="AF181" s="17">
        <f t="shared" si="69"/>
        <v>0</v>
      </c>
      <c r="AG181" s="17">
        <f t="shared" si="69"/>
        <v>0</v>
      </c>
      <c r="AH181" s="17"/>
      <c r="AI181" s="17">
        <f t="shared" si="69"/>
        <v>0</v>
      </c>
      <c r="AJ181" s="17">
        <f t="shared" si="69"/>
        <v>0</v>
      </c>
      <c r="AK181" s="17">
        <f t="shared" si="69"/>
        <v>0</v>
      </c>
      <c r="AL181" s="17"/>
      <c r="AM181" s="17">
        <f t="shared" si="69"/>
        <v>0</v>
      </c>
      <c r="AN181" s="17">
        <f t="shared" si="69"/>
        <v>0</v>
      </c>
      <c r="AO181" s="17">
        <f t="shared" si="69"/>
        <v>0</v>
      </c>
      <c r="AP181" s="17"/>
      <c r="AQ181" s="17"/>
      <c r="AR181" s="17">
        <f t="shared" si="70"/>
        <v>0</v>
      </c>
      <c r="AS181" s="17">
        <f t="shared" si="70"/>
        <v>0</v>
      </c>
      <c r="AT181" s="17">
        <f t="shared" si="70"/>
        <v>0</v>
      </c>
      <c r="AU181" s="17"/>
      <c r="AV181" s="17"/>
      <c r="AW181" s="17"/>
      <c r="AX181" s="17">
        <f t="shared" si="70"/>
        <v>0</v>
      </c>
      <c r="AY181" s="17">
        <f t="shared" si="70"/>
        <v>0</v>
      </c>
      <c r="AZ181" s="17"/>
      <c r="BA181" s="17"/>
      <c r="BB181" s="17"/>
      <c r="BC181" s="17">
        <f t="shared" si="70"/>
        <v>0</v>
      </c>
      <c r="BD181" s="17">
        <f t="shared" si="70"/>
        <v>0</v>
      </c>
      <c r="BE181" s="17"/>
      <c r="BF181" s="17"/>
      <c r="BG181" s="17"/>
      <c r="BH181" s="17">
        <f t="shared" si="70"/>
        <v>0</v>
      </c>
      <c r="BI181" s="17">
        <f t="shared" si="70"/>
        <v>0</v>
      </c>
      <c r="BJ181" s="17"/>
      <c r="BK181" s="17"/>
      <c r="BL181" s="17"/>
      <c r="BM181" s="17">
        <f t="shared" si="70"/>
        <v>0</v>
      </c>
      <c r="BN181" s="17">
        <f t="shared" si="71"/>
        <v>0</v>
      </c>
      <c r="BO181" s="17">
        <f t="shared" si="71"/>
        <v>0</v>
      </c>
      <c r="BP181" s="17">
        <f t="shared" si="71"/>
        <v>0</v>
      </c>
      <c r="BQ181" s="17">
        <f t="shared" si="71"/>
        <v>0</v>
      </c>
      <c r="BR181" s="17">
        <f t="shared" si="71"/>
        <v>0</v>
      </c>
      <c r="BS181" s="17">
        <f t="shared" si="71"/>
        <v>0</v>
      </c>
      <c r="BT181" s="17">
        <f t="shared" si="71"/>
        <v>0</v>
      </c>
      <c r="BU181" s="17">
        <f t="shared" si="71"/>
        <v>0</v>
      </c>
      <c r="BV181" s="17">
        <f t="shared" si="71"/>
        <v>0</v>
      </c>
      <c r="BW181" s="17">
        <f t="shared" si="71"/>
        <v>0</v>
      </c>
      <c r="BX181" s="17">
        <f t="shared" si="71"/>
        <v>0</v>
      </c>
      <c r="BY181" s="17">
        <f t="shared" si="71"/>
        <v>0</v>
      </c>
      <c r="BZ181" s="17">
        <f t="shared" si="71"/>
        <v>0</v>
      </c>
      <c r="CA181" s="17">
        <f t="shared" si="71"/>
        <v>0</v>
      </c>
      <c r="CB181" s="17">
        <f t="shared" si="71"/>
        <v>0</v>
      </c>
      <c r="CC181" s="17">
        <f t="shared" si="71"/>
        <v>0</v>
      </c>
      <c r="CD181" s="17">
        <f t="shared" si="72"/>
        <v>0</v>
      </c>
      <c r="CE181" s="17">
        <f t="shared" si="72"/>
        <v>0</v>
      </c>
      <c r="CF181" s="17">
        <f t="shared" si="72"/>
        <v>0</v>
      </c>
      <c r="CG181" s="17">
        <f t="shared" si="72"/>
        <v>0</v>
      </c>
      <c r="CH181" s="17">
        <f t="shared" si="72"/>
        <v>0</v>
      </c>
      <c r="CI181" s="17">
        <f t="shared" si="72"/>
        <v>0</v>
      </c>
      <c r="CJ181" s="17">
        <f t="shared" si="72"/>
        <v>0</v>
      </c>
      <c r="CK181" s="17">
        <f t="shared" si="72"/>
        <v>0</v>
      </c>
      <c r="CL181" s="17">
        <f t="shared" si="72"/>
        <v>0</v>
      </c>
      <c r="CM181" s="17">
        <f t="shared" si="72"/>
        <v>0</v>
      </c>
      <c r="CN181" s="17">
        <f t="shared" si="72"/>
        <v>0</v>
      </c>
      <c r="CO181" s="17">
        <f t="shared" si="72"/>
        <v>0</v>
      </c>
      <c r="CP181" s="17">
        <f t="shared" si="72"/>
        <v>0</v>
      </c>
      <c r="CQ181" s="17">
        <f t="shared" si="72"/>
        <v>0</v>
      </c>
      <c r="CR181" s="17">
        <f t="shared" si="72"/>
        <v>0</v>
      </c>
      <c r="CS181" s="17">
        <f t="shared" si="72"/>
        <v>0</v>
      </c>
      <c r="CT181" s="17">
        <f t="shared" si="73"/>
        <v>0</v>
      </c>
      <c r="CU181" s="17">
        <f t="shared" si="73"/>
        <v>0</v>
      </c>
      <c r="CV181" s="17">
        <f t="shared" si="73"/>
        <v>0</v>
      </c>
      <c r="CW181" s="17">
        <f t="shared" si="73"/>
        <v>0</v>
      </c>
      <c r="CX181" s="17">
        <f t="shared" si="73"/>
        <v>0</v>
      </c>
      <c r="CY181" s="17">
        <f t="shared" si="73"/>
        <v>0</v>
      </c>
      <c r="CZ181" s="17">
        <f t="shared" si="73"/>
        <v>0</v>
      </c>
      <c r="DA181" s="17">
        <f t="shared" si="73"/>
        <v>0</v>
      </c>
      <c r="DB181" s="17">
        <f t="shared" si="73"/>
        <v>0</v>
      </c>
      <c r="DC181" s="17">
        <f t="shared" si="73"/>
        <v>0</v>
      </c>
      <c r="DD181" s="17">
        <f t="shared" si="73"/>
        <v>0</v>
      </c>
      <c r="DE181" s="17">
        <f t="shared" si="73"/>
        <v>0</v>
      </c>
      <c r="DF181" s="17">
        <f t="shared" si="73"/>
        <v>0</v>
      </c>
      <c r="DG181" s="17">
        <f t="shared" si="73"/>
        <v>0</v>
      </c>
      <c r="DH181" s="17">
        <f t="shared" si="73"/>
        <v>0</v>
      </c>
      <c r="DI181" s="17">
        <f t="shared" si="73"/>
        <v>0</v>
      </c>
      <c r="DJ181" s="17">
        <f t="shared" si="74"/>
        <v>0</v>
      </c>
      <c r="DK181" s="17">
        <f t="shared" si="74"/>
        <v>0</v>
      </c>
      <c r="DL181" s="17">
        <f t="shared" si="74"/>
        <v>0</v>
      </c>
      <c r="DM181" s="17">
        <f t="shared" si="74"/>
        <v>0</v>
      </c>
      <c r="DN181" s="17">
        <f t="shared" si="74"/>
        <v>0</v>
      </c>
      <c r="DO181" s="17">
        <f t="shared" si="74"/>
        <v>0</v>
      </c>
      <c r="DP181" s="17">
        <f t="shared" si="74"/>
        <v>0</v>
      </c>
      <c r="DQ181" s="17">
        <f t="shared" si="74"/>
        <v>0</v>
      </c>
      <c r="DR181" s="17">
        <f t="shared" si="74"/>
        <v>0</v>
      </c>
      <c r="DS181" s="17">
        <f t="shared" si="74"/>
        <v>0</v>
      </c>
      <c r="DT181" s="17">
        <f t="shared" si="74"/>
        <v>0</v>
      </c>
      <c r="DU181" s="17">
        <f t="shared" si="74"/>
        <v>0</v>
      </c>
      <c r="DV181" s="17">
        <f t="shared" si="75"/>
        <v>0</v>
      </c>
      <c r="DW181" s="17">
        <f t="shared" si="75"/>
        <v>0</v>
      </c>
      <c r="DX181" s="17">
        <f t="shared" si="75"/>
        <v>0</v>
      </c>
      <c r="DY181" s="17">
        <f t="shared" si="75"/>
        <v>0</v>
      </c>
      <c r="DZ181" s="17">
        <f t="shared" si="75"/>
        <v>0</v>
      </c>
      <c r="EA181" s="17">
        <f t="shared" si="75"/>
        <v>0</v>
      </c>
      <c r="EB181" s="17">
        <f t="shared" si="75"/>
        <v>0</v>
      </c>
      <c r="EC181" s="17">
        <f t="shared" si="75"/>
        <v>0</v>
      </c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>
        <f t="shared" si="76"/>
        <v>0</v>
      </c>
      <c r="FN181" s="17">
        <f t="shared" si="76"/>
        <v>0</v>
      </c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>
        <f t="shared" si="77"/>
        <v>0</v>
      </c>
      <c r="GC181" s="17">
        <f t="shared" si="77"/>
        <v>0</v>
      </c>
    </row>
    <row r="182" spans="1:212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 t="s">
        <v>166</v>
      </c>
      <c r="Q182" s="17"/>
      <c r="R182" s="17">
        <f t="shared" si="78"/>
        <v>7</v>
      </c>
      <c r="S182" s="17"/>
      <c r="T182" s="17"/>
      <c r="U182" s="17">
        <f t="shared" si="68"/>
        <v>0</v>
      </c>
      <c r="V182" s="17">
        <f t="shared" si="68"/>
        <v>0</v>
      </c>
      <c r="W182" s="17">
        <f t="shared" si="68"/>
        <v>0</v>
      </c>
      <c r="X182" s="17">
        <f t="shared" si="68"/>
        <v>0</v>
      </c>
      <c r="Y182" s="17">
        <f t="shared" si="68"/>
        <v>0</v>
      </c>
      <c r="Z182" s="17">
        <f t="shared" si="68"/>
        <v>0</v>
      </c>
      <c r="AA182" s="17">
        <f t="shared" si="68"/>
        <v>0</v>
      </c>
      <c r="AB182" s="17">
        <f t="shared" si="68"/>
        <v>0</v>
      </c>
      <c r="AC182" s="17">
        <f t="shared" si="68"/>
        <v>0</v>
      </c>
      <c r="AD182" s="17">
        <f t="shared" si="68"/>
        <v>0</v>
      </c>
      <c r="AE182" s="17"/>
      <c r="AF182" s="17">
        <f t="shared" si="69"/>
        <v>0</v>
      </c>
      <c r="AG182" s="17">
        <f t="shared" si="69"/>
        <v>0</v>
      </c>
      <c r="AH182" s="17"/>
      <c r="AI182" s="17">
        <f t="shared" si="69"/>
        <v>0</v>
      </c>
      <c r="AJ182" s="17">
        <f t="shared" si="69"/>
        <v>0</v>
      </c>
      <c r="AK182" s="17">
        <f t="shared" si="69"/>
        <v>0</v>
      </c>
      <c r="AL182" s="17"/>
      <c r="AM182" s="17">
        <f t="shared" si="69"/>
        <v>0</v>
      </c>
      <c r="AN182" s="17">
        <f t="shared" si="69"/>
        <v>0</v>
      </c>
      <c r="AO182" s="17">
        <f t="shared" si="69"/>
        <v>0</v>
      </c>
      <c r="AP182" s="17"/>
      <c r="AQ182" s="17"/>
      <c r="AR182" s="17">
        <f t="shared" si="70"/>
        <v>0</v>
      </c>
      <c r="AS182" s="17">
        <f t="shared" si="70"/>
        <v>0</v>
      </c>
      <c r="AT182" s="17">
        <f t="shared" si="70"/>
        <v>0</v>
      </c>
      <c r="AU182" s="17"/>
      <c r="AV182" s="17"/>
      <c r="AW182" s="17"/>
      <c r="AX182" s="17">
        <f t="shared" si="70"/>
        <v>0</v>
      </c>
      <c r="AY182" s="17">
        <f t="shared" si="70"/>
        <v>0</v>
      </c>
      <c r="AZ182" s="17"/>
      <c r="BA182" s="17"/>
      <c r="BB182" s="17"/>
      <c r="BC182" s="17">
        <f t="shared" si="70"/>
        <v>0</v>
      </c>
      <c r="BD182" s="17">
        <f t="shared" si="70"/>
        <v>0</v>
      </c>
      <c r="BE182" s="17"/>
      <c r="BF182" s="17"/>
      <c r="BG182" s="17"/>
      <c r="BH182" s="17">
        <f t="shared" si="70"/>
        <v>0</v>
      </c>
      <c r="BI182" s="17">
        <f t="shared" si="70"/>
        <v>0</v>
      </c>
      <c r="BJ182" s="17"/>
      <c r="BK182" s="17"/>
      <c r="BL182" s="17"/>
      <c r="BM182" s="17">
        <f t="shared" si="70"/>
        <v>0</v>
      </c>
      <c r="BN182" s="17">
        <f t="shared" si="71"/>
        <v>0</v>
      </c>
      <c r="BO182" s="17">
        <f t="shared" si="71"/>
        <v>0</v>
      </c>
      <c r="BP182" s="17">
        <f t="shared" si="71"/>
        <v>0</v>
      </c>
      <c r="BQ182" s="17">
        <f t="shared" si="71"/>
        <v>0</v>
      </c>
      <c r="BR182" s="17">
        <f t="shared" si="71"/>
        <v>0</v>
      </c>
      <c r="BS182" s="17">
        <f t="shared" si="71"/>
        <v>0</v>
      </c>
      <c r="BT182" s="17">
        <f t="shared" si="71"/>
        <v>0</v>
      </c>
      <c r="BU182" s="17">
        <f t="shared" si="71"/>
        <v>0</v>
      </c>
      <c r="BV182" s="17">
        <f t="shared" si="71"/>
        <v>0</v>
      </c>
      <c r="BW182" s="17">
        <f t="shared" si="71"/>
        <v>0</v>
      </c>
      <c r="BX182" s="17">
        <f t="shared" si="71"/>
        <v>0</v>
      </c>
      <c r="BY182" s="17">
        <f t="shared" si="71"/>
        <v>0</v>
      </c>
      <c r="BZ182" s="17">
        <f t="shared" si="71"/>
        <v>0</v>
      </c>
      <c r="CA182" s="17">
        <f t="shared" si="71"/>
        <v>0</v>
      </c>
      <c r="CB182" s="17">
        <f t="shared" si="71"/>
        <v>0</v>
      </c>
      <c r="CC182" s="17">
        <f t="shared" si="71"/>
        <v>0</v>
      </c>
      <c r="CD182" s="17">
        <f t="shared" si="72"/>
        <v>0</v>
      </c>
      <c r="CE182" s="17">
        <f t="shared" si="72"/>
        <v>0</v>
      </c>
      <c r="CF182" s="17">
        <f t="shared" si="72"/>
        <v>0</v>
      </c>
      <c r="CG182" s="17">
        <f t="shared" si="72"/>
        <v>0</v>
      </c>
      <c r="CH182" s="17">
        <f t="shared" si="72"/>
        <v>0</v>
      </c>
      <c r="CI182" s="17">
        <f t="shared" si="72"/>
        <v>0</v>
      </c>
      <c r="CJ182" s="17">
        <f t="shared" si="72"/>
        <v>0</v>
      </c>
      <c r="CK182" s="17">
        <f t="shared" si="72"/>
        <v>0</v>
      </c>
      <c r="CL182" s="17">
        <f t="shared" si="72"/>
        <v>0</v>
      </c>
      <c r="CM182" s="17">
        <f t="shared" si="72"/>
        <v>0</v>
      </c>
      <c r="CN182" s="17">
        <f t="shared" si="72"/>
        <v>0</v>
      </c>
      <c r="CO182" s="17">
        <f t="shared" si="72"/>
        <v>0</v>
      </c>
      <c r="CP182" s="17">
        <f t="shared" si="72"/>
        <v>0</v>
      </c>
      <c r="CQ182" s="17">
        <f t="shared" si="72"/>
        <v>0</v>
      </c>
      <c r="CR182" s="17">
        <f t="shared" si="72"/>
        <v>0</v>
      </c>
      <c r="CS182" s="17">
        <f t="shared" si="72"/>
        <v>0</v>
      </c>
      <c r="CT182" s="17">
        <f t="shared" si="73"/>
        <v>0</v>
      </c>
      <c r="CU182" s="17">
        <f t="shared" si="73"/>
        <v>0</v>
      </c>
      <c r="CV182" s="17">
        <f t="shared" si="73"/>
        <v>0</v>
      </c>
      <c r="CW182" s="17">
        <f t="shared" si="73"/>
        <v>0</v>
      </c>
      <c r="CX182" s="17">
        <f t="shared" si="73"/>
        <v>0</v>
      </c>
      <c r="CY182" s="17">
        <f t="shared" si="73"/>
        <v>0</v>
      </c>
      <c r="CZ182" s="17">
        <f t="shared" si="73"/>
        <v>0</v>
      </c>
      <c r="DA182" s="17">
        <f t="shared" si="73"/>
        <v>0</v>
      </c>
      <c r="DB182" s="17">
        <f t="shared" si="73"/>
        <v>0</v>
      </c>
      <c r="DC182" s="17">
        <f t="shared" si="73"/>
        <v>0</v>
      </c>
      <c r="DD182" s="17">
        <f t="shared" si="73"/>
        <v>0</v>
      </c>
      <c r="DE182" s="17">
        <f t="shared" si="73"/>
        <v>0</v>
      </c>
      <c r="DF182" s="17">
        <f t="shared" si="73"/>
        <v>0</v>
      </c>
      <c r="DG182" s="17">
        <f t="shared" si="73"/>
        <v>0</v>
      </c>
      <c r="DH182" s="17">
        <f t="shared" si="73"/>
        <v>0</v>
      </c>
      <c r="DI182" s="17">
        <f t="shared" si="73"/>
        <v>0</v>
      </c>
      <c r="DJ182" s="17">
        <f t="shared" si="74"/>
        <v>0</v>
      </c>
      <c r="DK182" s="17">
        <f t="shared" si="74"/>
        <v>0</v>
      </c>
      <c r="DL182" s="17">
        <f t="shared" si="74"/>
        <v>0</v>
      </c>
      <c r="DM182" s="17">
        <f t="shared" si="74"/>
        <v>0</v>
      </c>
      <c r="DN182" s="17">
        <f t="shared" si="74"/>
        <v>0</v>
      </c>
      <c r="DO182" s="17">
        <f t="shared" si="74"/>
        <v>0</v>
      </c>
      <c r="DP182" s="17">
        <f t="shared" si="74"/>
        <v>0</v>
      </c>
      <c r="DQ182" s="17">
        <f t="shared" si="74"/>
        <v>0</v>
      </c>
      <c r="DR182" s="17">
        <f t="shared" si="74"/>
        <v>0</v>
      </c>
      <c r="DS182" s="17">
        <f t="shared" si="74"/>
        <v>0</v>
      </c>
      <c r="DT182" s="17">
        <f t="shared" si="74"/>
        <v>0</v>
      </c>
      <c r="DU182" s="17">
        <f t="shared" si="74"/>
        <v>0</v>
      </c>
      <c r="DV182" s="17">
        <f t="shared" si="75"/>
        <v>0</v>
      </c>
      <c r="DW182" s="17">
        <f t="shared" si="75"/>
        <v>0</v>
      </c>
      <c r="DX182" s="17">
        <f t="shared" si="75"/>
        <v>0</v>
      </c>
      <c r="DY182" s="17">
        <f t="shared" si="75"/>
        <v>0</v>
      </c>
      <c r="DZ182" s="17">
        <f t="shared" si="75"/>
        <v>0</v>
      </c>
      <c r="EA182" s="17">
        <f t="shared" si="75"/>
        <v>0</v>
      </c>
      <c r="EB182" s="17">
        <f t="shared" si="75"/>
        <v>0</v>
      </c>
      <c r="EC182" s="17">
        <f t="shared" si="75"/>
        <v>0</v>
      </c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>
        <f t="shared" si="76"/>
        <v>0</v>
      </c>
      <c r="FN182" s="17">
        <f t="shared" si="76"/>
        <v>0</v>
      </c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>
        <f t="shared" si="77"/>
        <v>0</v>
      </c>
      <c r="GC182" s="17">
        <f t="shared" si="77"/>
        <v>0</v>
      </c>
    </row>
    <row r="183" spans="1:212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 t="s">
        <v>166</v>
      </c>
      <c r="Q183" s="17"/>
      <c r="R183" s="17">
        <f t="shared" si="78"/>
        <v>8</v>
      </c>
      <c r="S183" s="17"/>
      <c r="T183" s="17"/>
      <c r="U183" s="17">
        <f t="shared" si="68"/>
        <v>0</v>
      </c>
      <c r="V183" s="17">
        <f t="shared" si="68"/>
        <v>0</v>
      </c>
      <c r="W183" s="17">
        <f t="shared" si="68"/>
        <v>0</v>
      </c>
      <c r="X183" s="17">
        <f t="shared" si="68"/>
        <v>0</v>
      </c>
      <c r="Y183" s="17">
        <f t="shared" si="68"/>
        <v>0</v>
      </c>
      <c r="Z183" s="17">
        <f t="shared" si="68"/>
        <v>0</v>
      </c>
      <c r="AA183" s="17">
        <f t="shared" si="68"/>
        <v>0</v>
      </c>
      <c r="AB183" s="17">
        <f t="shared" si="68"/>
        <v>0</v>
      </c>
      <c r="AC183" s="17">
        <f t="shared" si="68"/>
        <v>0</v>
      </c>
      <c r="AD183" s="17">
        <f t="shared" si="68"/>
        <v>0</v>
      </c>
      <c r="AE183" s="17"/>
      <c r="AF183" s="17">
        <f t="shared" si="69"/>
        <v>0</v>
      </c>
      <c r="AG183" s="17">
        <f t="shared" si="69"/>
        <v>0</v>
      </c>
      <c r="AH183" s="17"/>
      <c r="AI183" s="17">
        <f t="shared" si="69"/>
        <v>0</v>
      </c>
      <c r="AJ183" s="17">
        <f t="shared" si="69"/>
        <v>0</v>
      </c>
      <c r="AK183" s="17">
        <f t="shared" si="69"/>
        <v>0</v>
      </c>
      <c r="AL183" s="17"/>
      <c r="AM183" s="17">
        <f t="shared" si="69"/>
        <v>0</v>
      </c>
      <c r="AN183" s="17">
        <f t="shared" si="69"/>
        <v>0</v>
      </c>
      <c r="AO183" s="17">
        <f t="shared" si="69"/>
        <v>0</v>
      </c>
      <c r="AP183" s="17"/>
      <c r="AQ183" s="17"/>
      <c r="AR183" s="17">
        <f t="shared" si="70"/>
        <v>0</v>
      </c>
      <c r="AS183" s="17">
        <f t="shared" si="70"/>
        <v>0</v>
      </c>
      <c r="AT183" s="17">
        <f t="shared" si="70"/>
        <v>0</v>
      </c>
      <c r="AU183" s="17"/>
      <c r="AV183" s="17"/>
      <c r="AW183" s="17"/>
      <c r="AX183" s="17">
        <f t="shared" si="70"/>
        <v>0</v>
      </c>
      <c r="AY183" s="17">
        <f t="shared" si="70"/>
        <v>0</v>
      </c>
      <c r="AZ183" s="17"/>
      <c r="BA183" s="17"/>
      <c r="BB183" s="17"/>
      <c r="BC183" s="17">
        <f t="shared" si="70"/>
        <v>0</v>
      </c>
      <c r="BD183" s="17">
        <f t="shared" si="70"/>
        <v>0</v>
      </c>
      <c r="BE183" s="17"/>
      <c r="BF183" s="17"/>
      <c r="BG183" s="17"/>
      <c r="BH183" s="17">
        <f t="shared" si="70"/>
        <v>0</v>
      </c>
      <c r="BI183" s="17">
        <f t="shared" si="70"/>
        <v>0</v>
      </c>
      <c r="BJ183" s="17"/>
      <c r="BK183" s="17"/>
      <c r="BL183" s="17"/>
      <c r="BM183" s="17">
        <f t="shared" si="70"/>
        <v>0</v>
      </c>
      <c r="BN183" s="17">
        <f t="shared" si="71"/>
        <v>0</v>
      </c>
      <c r="BO183" s="17">
        <f t="shared" si="71"/>
        <v>0</v>
      </c>
      <c r="BP183" s="17">
        <f t="shared" si="71"/>
        <v>0</v>
      </c>
      <c r="BQ183" s="17">
        <f t="shared" si="71"/>
        <v>0</v>
      </c>
      <c r="BR183" s="17">
        <f t="shared" si="71"/>
        <v>0</v>
      </c>
      <c r="BS183" s="17">
        <f t="shared" si="71"/>
        <v>0</v>
      </c>
      <c r="BT183" s="17">
        <f t="shared" si="71"/>
        <v>0</v>
      </c>
      <c r="BU183" s="17">
        <f t="shared" si="71"/>
        <v>0</v>
      </c>
      <c r="BV183" s="17">
        <f t="shared" si="71"/>
        <v>0</v>
      </c>
      <c r="BW183" s="17">
        <f t="shared" si="71"/>
        <v>0</v>
      </c>
      <c r="BX183" s="17">
        <f t="shared" si="71"/>
        <v>0</v>
      </c>
      <c r="BY183" s="17">
        <f t="shared" si="71"/>
        <v>0</v>
      </c>
      <c r="BZ183" s="17">
        <f t="shared" si="71"/>
        <v>0</v>
      </c>
      <c r="CA183" s="17">
        <f t="shared" si="71"/>
        <v>0</v>
      </c>
      <c r="CB183" s="17">
        <f t="shared" si="71"/>
        <v>0</v>
      </c>
      <c r="CC183" s="17">
        <f t="shared" si="71"/>
        <v>0</v>
      </c>
      <c r="CD183" s="17">
        <f t="shared" si="72"/>
        <v>0</v>
      </c>
      <c r="CE183" s="17">
        <f t="shared" si="72"/>
        <v>0</v>
      </c>
      <c r="CF183" s="17">
        <f t="shared" si="72"/>
        <v>0</v>
      </c>
      <c r="CG183" s="17">
        <f t="shared" si="72"/>
        <v>0</v>
      </c>
      <c r="CH183" s="17">
        <f t="shared" si="72"/>
        <v>0</v>
      </c>
      <c r="CI183" s="17">
        <f t="shared" si="72"/>
        <v>0</v>
      </c>
      <c r="CJ183" s="17">
        <f t="shared" si="72"/>
        <v>0</v>
      </c>
      <c r="CK183" s="17">
        <f t="shared" si="72"/>
        <v>0</v>
      </c>
      <c r="CL183" s="17">
        <f t="shared" si="72"/>
        <v>0</v>
      </c>
      <c r="CM183" s="17">
        <f t="shared" si="72"/>
        <v>0</v>
      </c>
      <c r="CN183" s="17">
        <f t="shared" si="72"/>
        <v>0</v>
      </c>
      <c r="CO183" s="17">
        <f t="shared" si="72"/>
        <v>0</v>
      </c>
      <c r="CP183" s="17">
        <f t="shared" si="72"/>
        <v>0</v>
      </c>
      <c r="CQ183" s="17">
        <f t="shared" si="72"/>
        <v>0</v>
      </c>
      <c r="CR183" s="17">
        <f t="shared" si="72"/>
        <v>0</v>
      </c>
      <c r="CS183" s="17">
        <f t="shared" si="72"/>
        <v>0</v>
      </c>
      <c r="CT183" s="17">
        <f t="shared" si="73"/>
        <v>0</v>
      </c>
      <c r="CU183" s="17">
        <f t="shared" si="73"/>
        <v>0</v>
      </c>
      <c r="CV183" s="17">
        <f t="shared" si="73"/>
        <v>0</v>
      </c>
      <c r="CW183" s="17">
        <f t="shared" si="73"/>
        <v>0</v>
      </c>
      <c r="CX183" s="17">
        <f t="shared" si="73"/>
        <v>0</v>
      </c>
      <c r="CY183" s="17">
        <f t="shared" si="73"/>
        <v>0</v>
      </c>
      <c r="CZ183" s="17">
        <f t="shared" si="73"/>
        <v>0</v>
      </c>
      <c r="DA183" s="17">
        <f t="shared" si="73"/>
        <v>0</v>
      </c>
      <c r="DB183" s="17">
        <f t="shared" si="73"/>
        <v>0</v>
      </c>
      <c r="DC183" s="17">
        <f t="shared" si="73"/>
        <v>0</v>
      </c>
      <c r="DD183" s="17">
        <f t="shared" si="73"/>
        <v>0</v>
      </c>
      <c r="DE183" s="17">
        <f t="shared" si="73"/>
        <v>0</v>
      </c>
      <c r="DF183" s="17">
        <f t="shared" si="73"/>
        <v>0</v>
      </c>
      <c r="DG183" s="17">
        <f t="shared" si="73"/>
        <v>0</v>
      </c>
      <c r="DH183" s="17">
        <f t="shared" si="73"/>
        <v>0</v>
      </c>
      <c r="DI183" s="17">
        <f t="shared" si="73"/>
        <v>0</v>
      </c>
      <c r="DJ183" s="17">
        <f t="shared" si="74"/>
        <v>0</v>
      </c>
      <c r="DK183" s="17">
        <f t="shared" si="74"/>
        <v>0</v>
      </c>
      <c r="DL183" s="17">
        <f t="shared" si="74"/>
        <v>0</v>
      </c>
      <c r="DM183" s="17">
        <f t="shared" si="74"/>
        <v>0</v>
      </c>
      <c r="DN183" s="17">
        <f t="shared" si="74"/>
        <v>0</v>
      </c>
      <c r="DO183" s="17">
        <f t="shared" si="74"/>
        <v>0</v>
      </c>
      <c r="DP183" s="17">
        <f t="shared" si="74"/>
        <v>0</v>
      </c>
      <c r="DQ183" s="17">
        <f t="shared" si="74"/>
        <v>0</v>
      </c>
      <c r="DR183" s="17">
        <f t="shared" si="74"/>
        <v>0</v>
      </c>
      <c r="DS183" s="17">
        <f t="shared" si="74"/>
        <v>0</v>
      </c>
      <c r="DT183" s="17">
        <f t="shared" si="74"/>
        <v>0</v>
      </c>
      <c r="DU183" s="17">
        <f t="shared" si="74"/>
        <v>0</v>
      </c>
      <c r="DV183" s="17">
        <f t="shared" si="75"/>
        <v>0</v>
      </c>
      <c r="DW183" s="17">
        <f t="shared" si="75"/>
        <v>0</v>
      </c>
      <c r="DX183" s="17">
        <f t="shared" si="75"/>
        <v>0</v>
      </c>
      <c r="DY183" s="17">
        <f t="shared" si="75"/>
        <v>0</v>
      </c>
      <c r="DZ183" s="17">
        <f t="shared" si="75"/>
        <v>0</v>
      </c>
      <c r="EA183" s="17">
        <f t="shared" si="75"/>
        <v>0</v>
      </c>
      <c r="EB183" s="17">
        <f t="shared" si="75"/>
        <v>0</v>
      </c>
      <c r="EC183" s="17">
        <f t="shared" si="75"/>
        <v>0</v>
      </c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>
        <f t="shared" si="76"/>
        <v>0</v>
      </c>
      <c r="FN183" s="17">
        <f t="shared" si="76"/>
        <v>0</v>
      </c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>
        <f t="shared" si="77"/>
        <v>0</v>
      </c>
      <c r="GC183" s="17">
        <f t="shared" si="77"/>
        <v>0</v>
      </c>
    </row>
    <row r="184" spans="1:212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48" t="s">
        <v>169</v>
      </c>
      <c r="Q184" s="17"/>
      <c r="R184" s="17">
        <f t="shared" si="78"/>
        <v>9</v>
      </c>
      <c r="S184" s="17"/>
      <c r="T184" s="17"/>
      <c r="U184" s="17">
        <f t="shared" si="68"/>
        <v>0</v>
      </c>
      <c r="V184" s="17">
        <f t="shared" si="68"/>
        <v>0</v>
      </c>
      <c r="W184" s="17">
        <f t="shared" si="68"/>
        <v>0</v>
      </c>
      <c r="X184" s="17">
        <f t="shared" si="68"/>
        <v>0</v>
      </c>
      <c r="Y184" s="17">
        <f t="shared" si="68"/>
        <v>0</v>
      </c>
      <c r="Z184" s="17">
        <f t="shared" si="68"/>
        <v>0</v>
      </c>
      <c r="AA184" s="17">
        <f t="shared" si="68"/>
        <v>0</v>
      </c>
      <c r="AB184" s="17">
        <f t="shared" si="68"/>
        <v>0</v>
      </c>
      <c r="AC184" s="17">
        <f t="shared" si="68"/>
        <v>0</v>
      </c>
      <c r="AD184" s="17">
        <f t="shared" si="68"/>
        <v>0</v>
      </c>
      <c r="AE184" s="17"/>
      <c r="AF184" s="17">
        <f t="shared" si="69"/>
        <v>0</v>
      </c>
      <c r="AG184" s="17">
        <f t="shared" si="69"/>
        <v>0</v>
      </c>
      <c r="AH184" s="17"/>
      <c r="AI184" s="17">
        <f t="shared" si="69"/>
        <v>0</v>
      </c>
      <c r="AJ184" s="17">
        <f t="shared" si="69"/>
        <v>0</v>
      </c>
      <c r="AK184" s="17">
        <f t="shared" si="69"/>
        <v>0</v>
      </c>
      <c r="AL184" s="17"/>
      <c r="AM184" s="17">
        <f t="shared" si="69"/>
        <v>0</v>
      </c>
      <c r="AN184" s="17">
        <f t="shared" si="69"/>
        <v>0</v>
      </c>
      <c r="AO184" s="17">
        <f t="shared" si="69"/>
        <v>0</v>
      </c>
      <c r="AP184" s="17"/>
      <c r="AQ184" s="17"/>
      <c r="AR184" s="17">
        <f t="shared" si="70"/>
        <v>0</v>
      </c>
      <c r="AS184" s="17">
        <f t="shared" si="70"/>
        <v>0</v>
      </c>
      <c r="AT184" s="17">
        <f t="shared" si="70"/>
        <v>0</v>
      </c>
      <c r="AU184" s="17"/>
      <c r="AV184" s="17"/>
      <c r="AW184" s="17"/>
      <c r="AX184" s="17">
        <f t="shared" si="70"/>
        <v>0</v>
      </c>
      <c r="AY184" s="17">
        <f t="shared" si="70"/>
        <v>0</v>
      </c>
      <c r="AZ184" s="17"/>
      <c r="BA184" s="17"/>
      <c r="BB184" s="17"/>
      <c r="BC184" s="17">
        <f t="shared" si="70"/>
        <v>0</v>
      </c>
      <c r="BD184" s="17">
        <f t="shared" si="70"/>
        <v>0</v>
      </c>
      <c r="BE184" s="17"/>
      <c r="BF184" s="17"/>
      <c r="BG184" s="17"/>
      <c r="BH184" s="17">
        <f t="shared" si="70"/>
        <v>0</v>
      </c>
      <c r="BI184" s="17">
        <f t="shared" si="70"/>
        <v>0</v>
      </c>
      <c r="BJ184" s="17"/>
      <c r="BK184" s="17"/>
      <c r="BL184" s="17"/>
      <c r="BM184" s="17">
        <f t="shared" si="70"/>
        <v>0</v>
      </c>
      <c r="BN184" s="17">
        <f t="shared" si="71"/>
        <v>0</v>
      </c>
      <c r="BO184" s="17">
        <f t="shared" si="71"/>
        <v>0</v>
      </c>
      <c r="BP184" s="17">
        <f t="shared" si="71"/>
        <v>0</v>
      </c>
      <c r="BQ184" s="17">
        <f t="shared" si="71"/>
        <v>0</v>
      </c>
      <c r="BR184" s="17">
        <f t="shared" si="71"/>
        <v>0</v>
      </c>
      <c r="BS184" s="17">
        <f t="shared" si="71"/>
        <v>0</v>
      </c>
      <c r="BT184" s="17">
        <f t="shared" si="71"/>
        <v>0</v>
      </c>
      <c r="BU184" s="17">
        <f t="shared" si="71"/>
        <v>0</v>
      </c>
      <c r="BV184" s="17">
        <f t="shared" si="71"/>
        <v>0</v>
      </c>
      <c r="BW184" s="17">
        <f t="shared" si="71"/>
        <v>0</v>
      </c>
      <c r="BX184" s="17">
        <f t="shared" si="71"/>
        <v>0</v>
      </c>
      <c r="BY184" s="17">
        <f t="shared" si="71"/>
        <v>0</v>
      </c>
      <c r="BZ184" s="17">
        <f t="shared" si="71"/>
        <v>0</v>
      </c>
      <c r="CA184" s="17">
        <f t="shared" si="71"/>
        <v>0</v>
      </c>
      <c r="CB184" s="17">
        <f t="shared" si="71"/>
        <v>0</v>
      </c>
      <c r="CC184" s="17">
        <f t="shared" si="71"/>
        <v>0</v>
      </c>
      <c r="CD184" s="17">
        <f t="shared" si="72"/>
        <v>0</v>
      </c>
      <c r="CE184" s="17">
        <f t="shared" si="72"/>
        <v>0</v>
      </c>
      <c r="CF184" s="17">
        <f t="shared" si="72"/>
        <v>0</v>
      </c>
      <c r="CG184" s="17">
        <f t="shared" si="72"/>
        <v>0</v>
      </c>
      <c r="CH184" s="17">
        <f t="shared" si="72"/>
        <v>0</v>
      </c>
      <c r="CI184" s="17">
        <f t="shared" si="72"/>
        <v>0</v>
      </c>
      <c r="CJ184" s="17">
        <f t="shared" si="72"/>
        <v>0</v>
      </c>
      <c r="CK184" s="17">
        <f t="shared" si="72"/>
        <v>0</v>
      </c>
      <c r="CL184" s="17">
        <f t="shared" si="72"/>
        <v>0</v>
      </c>
      <c r="CM184" s="17">
        <f t="shared" si="72"/>
        <v>0</v>
      </c>
      <c r="CN184" s="17">
        <f t="shared" si="72"/>
        <v>0</v>
      </c>
      <c r="CO184" s="17">
        <f t="shared" si="72"/>
        <v>0</v>
      </c>
      <c r="CP184" s="17">
        <f t="shared" si="72"/>
        <v>0</v>
      </c>
      <c r="CQ184" s="17">
        <f t="shared" si="72"/>
        <v>0</v>
      </c>
      <c r="CR184" s="17">
        <f t="shared" si="72"/>
        <v>0</v>
      </c>
      <c r="CS184" s="17">
        <f t="shared" si="72"/>
        <v>0</v>
      </c>
      <c r="CT184" s="17">
        <f t="shared" si="73"/>
        <v>0</v>
      </c>
      <c r="CU184" s="17">
        <f t="shared" si="73"/>
        <v>0</v>
      </c>
      <c r="CV184" s="17">
        <f t="shared" si="73"/>
        <v>0</v>
      </c>
      <c r="CW184" s="17">
        <f t="shared" si="73"/>
        <v>0</v>
      </c>
      <c r="CX184" s="17">
        <f t="shared" si="73"/>
        <v>0</v>
      </c>
      <c r="CY184" s="17">
        <f t="shared" si="73"/>
        <v>0</v>
      </c>
      <c r="CZ184" s="17">
        <f t="shared" si="73"/>
        <v>0</v>
      </c>
      <c r="DA184" s="17">
        <f t="shared" si="73"/>
        <v>0</v>
      </c>
      <c r="DB184" s="17">
        <f t="shared" si="73"/>
        <v>0</v>
      </c>
      <c r="DC184" s="17">
        <f t="shared" si="73"/>
        <v>0</v>
      </c>
      <c r="DD184" s="17">
        <f t="shared" si="73"/>
        <v>0</v>
      </c>
      <c r="DE184" s="17">
        <f t="shared" si="73"/>
        <v>0</v>
      </c>
      <c r="DF184" s="17">
        <f t="shared" si="73"/>
        <v>0</v>
      </c>
      <c r="DG184" s="17">
        <f t="shared" si="73"/>
        <v>0</v>
      </c>
      <c r="DH184" s="17">
        <f t="shared" si="73"/>
        <v>0</v>
      </c>
      <c r="DI184" s="17">
        <f t="shared" si="73"/>
        <v>0</v>
      </c>
      <c r="DJ184" s="17">
        <f t="shared" si="74"/>
        <v>0</v>
      </c>
      <c r="DK184" s="17">
        <f t="shared" si="74"/>
        <v>0</v>
      </c>
      <c r="DL184" s="17">
        <f t="shared" si="74"/>
        <v>0</v>
      </c>
      <c r="DM184" s="17">
        <f t="shared" si="74"/>
        <v>0</v>
      </c>
      <c r="DN184" s="17">
        <f t="shared" si="74"/>
        <v>0</v>
      </c>
      <c r="DO184" s="17">
        <f t="shared" si="74"/>
        <v>0</v>
      </c>
      <c r="DP184" s="17">
        <f t="shared" si="74"/>
        <v>0</v>
      </c>
      <c r="DQ184" s="17">
        <f t="shared" si="74"/>
        <v>0</v>
      </c>
      <c r="DR184" s="17">
        <f t="shared" si="74"/>
        <v>0</v>
      </c>
      <c r="DS184" s="17">
        <f t="shared" si="74"/>
        <v>0</v>
      </c>
      <c r="DT184" s="17">
        <f t="shared" si="74"/>
        <v>0</v>
      </c>
      <c r="DU184" s="17">
        <f t="shared" si="74"/>
        <v>0</v>
      </c>
      <c r="DV184" s="17">
        <f t="shared" si="75"/>
        <v>0</v>
      </c>
      <c r="DW184" s="17">
        <f t="shared" si="75"/>
        <v>0</v>
      </c>
      <c r="DX184" s="17">
        <f t="shared" si="75"/>
        <v>0</v>
      </c>
      <c r="DY184" s="17">
        <f t="shared" si="75"/>
        <v>0</v>
      </c>
      <c r="DZ184" s="17">
        <f t="shared" si="75"/>
        <v>0</v>
      </c>
      <c r="EA184" s="17">
        <f t="shared" si="75"/>
        <v>0</v>
      </c>
      <c r="EB184" s="17">
        <f t="shared" si="75"/>
        <v>0</v>
      </c>
      <c r="EC184" s="17">
        <f t="shared" si="75"/>
        <v>0</v>
      </c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>
        <f t="shared" si="76"/>
        <v>0</v>
      </c>
      <c r="FN184" s="17">
        <f t="shared" si="76"/>
        <v>0</v>
      </c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>
        <f t="shared" si="77"/>
        <v>0</v>
      </c>
      <c r="GC184" s="17">
        <f t="shared" si="77"/>
        <v>0</v>
      </c>
    </row>
    <row r="185" spans="1:212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 t="s">
        <v>170</v>
      </c>
      <c r="Q185" s="17"/>
      <c r="R185" s="17"/>
      <c r="S185" s="17"/>
      <c r="T185" s="17"/>
      <c r="U185" s="17" t="str">
        <f t="shared" ref="U185:CF185" si="79">IF(U172=U173,"",U11)</f>
        <v/>
      </c>
      <c r="V185" s="17" t="str">
        <f t="shared" si="79"/>
        <v/>
      </c>
      <c r="W185" s="17" t="str">
        <f t="shared" si="79"/>
        <v/>
      </c>
      <c r="X185" s="17" t="str">
        <f t="shared" si="79"/>
        <v/>
      </c>
      <c r="Y185" s="17" t="str">
        <f t="shared" si="79"/>
        <v/>
      </c>
      <c r="Z185" s="17" t="str">
        <f t="shared" si="79"/>
        <v/>
      </c>
      <c r="AA185" s="17" t="str">
        <f t="shared" si="79"/>
        <v/>
      </c>
      <c r="AB185" s="17" t="str">
        <f t="shared" si="79"/>
        <v/>
      </c>
      <c r="AC185" s="17" t="str">
        <f t="shared" si="79"/>
        <v/>
      </c>
      <c r="AD185" s="17" t="str">
        <f t="shared" si="79"/>
        <v/>
      </c>
      <c r="AE185" s="17"/>
      <c r="AF185" s="17" t="str">
        <f t="shared" si="79"/>
        <v/>
      </c>
      <c r="AG185" s="17" t="str">
        <f t="shared" si="79"/>
        <v/>
      </c>
      <c r="AH185" s="17"/>
      <c r="AI185" s="17" t="str">
        <f t="shared" si="79"/>
        <v/>
      </c>
      <c r="AJ185" s="17" t="str">
        <f t="shared" si="79"/>
        <v/>
      </c>
      <c r="AK185" s="17" t="str">
        <f t="shared" si="79"/>
        <v/>
      </c>
      <c r="AL185" s="17"/>
      <c r="AM185" s="17" t="str">
        <f t="shared" si="79"/>
        <v/>
      </c>
      <c r="AN185" s="17" t="str">
        <f t="shared" si="79"/>
        <v/>
      </c>
      <c r="AO185" s="17" t="str">
        <f t="shared" si="79"/>
        <v/>
      </c>
      <c r="AP185" s="17"/>
      <c r="AQ185" s="17"/>
      <c r="AR185" s="17" t="str">
        <f t="shared" si="79"/>
        <v/>
      </c>
      <c r="AS185" s="17" t="str">
        <f t="shared" si="79"/>
        <v/>
      </c>
      <c r="AT185" s="17" t="str">
        <f t="shared" si="79"/>
        <v/>
      </c>
      <c r="AU185" s="17"/>
      <c r="AV185" s="17"/>
      <c r="AW185" s="17"/>
      <c r="AX185" s="17" t="str">
        <f t="shared" si="79"/>
        <v/>
      </c>
      <c r="AY185" s="17" t="str">
        <f t="shared" si="79"/>
        <v/>
      </c>
      <c r="AZ185" s="17"/>
      <c r="BA185" s="17"/>
      <c r="BB185" s="17"/>
      <c r="BC185" s="17" t="str">
        <f t="shared" si="79"/>
        <v/>
      </c>
      <c r="BD185" s="17" t="str">
        <f t="shared" si="79"/>
        <v/>
      </c>
      <c r="BE185" s="17"/>
      <c r="BF185" s="17"/>
      <c r="BG185" s="17"/>
      <c r="BH185" s="17" t="str">
        <f t="shared" si="79"/>
        <v/>
      </c>
      <c r="BI185" s="17" t="str">
        <f t="shared" si="79"/>
        <v/>
      </c>
      <c r="BJ185" s="17"/>
      <c r="BK185" s="17"/>
      <c r="BL185" s="17"/>
      <c r="BM185" s="17" t="str">
        <f t="shared" si="79"/>
        <v/>
      </c>
      <c r="BN185" s="17" t="str">
        <f t="shared" si="79"/>
        <v/>
      </c>
      <c r="BO185" s="17" t="str">
        <f t="shared" si="79"/>
        <v/>
      </c>
      <c r="BP185" s="17" t="str">
        <f t="shared" si="79"/>
        <v/>
      </c>
      <c r="BQ185" s="17" t="str">
        <f t="shared" si="79"/>
        <v/>
      </c>
      <c r="BR185" s="17" t="str">
        <f t="shared" si="79"/>
        <v/>
      </c>
      <c r="BS185" s="17" t="str">
        <f t="shared" si="79"/>
        <v/>
      </c>
      <c r="BT185" s="17" t="str">
        <f t="shared" si="79"/>
        <v/>
      </c>
      <c r="BU185" s="17" t="str">
        <f t="shared" si="79"/>
        <v/>
      </c>
      <c r="BV185" s="17" t="str">
        <f t="shared" si="79"/>
        <v/>
      </c>
      <c r="BW185" s="17" t="str">
        <f t="shared" si="79"/>
        <v/>
      </c>
      <c r="BX185" s="17" t="str">
        <f t="shared" si="79"/>
        <v/>
      </c>
      <c r="BY185" s="17" t="str">
        <f t="shared" si="79"/>
        <v/>
      </c>
      <c r="BZ185" s="17" t="str">
        <f t="shared" si="79"/>
        <v/>
      </c>
      <c r="CA185" s="17" t="str">
        <f t="shared" si="79"/>
        <v/>
      </c>
      <c r="CB185" s="17" t="str">
        <f t="shared" si="79"/>
        <v/>
      </c>
      <c r="CC185" s="17" t="str">
        <f t="shared" si="79"/>
        <v/>
      </c>
      <c r="CD185" s="17" t="str">
        <f t="shared" si="79"/>
        <v/>
      </c>
      <c r="CE185" s="17" t="str">
        <f t="shared" si="79"/>
        <v/>
      </c>
      <c r="CF185" s="17" t="str">
        <f t="shared" si="79"/>
        <v/>
      </c>
      <c r="CG185" s="17" t="str">
        <f t="shared" ref="CG185:EC185" si="80">IF(CG172=CG173,"",CG11)</f>
        <v/>
      </c>
      <c r="CH185" s="17" t="str">
        <f t="shared" si="80"/>
        <v/>
      </c>
      <c r="CI185" s="17" t="str">
        <f t="shared" si="80"/>
        <v/>
      </c>
      <c r="CJ185" s="17" t="str">
        <f t="shared" si="80"/>
        <v/>
      </c>
      <c r="CK185" s="17" t="str">
        <f t="shared" si="80"/>
        <v/>
      </c>
      <c r="CL185" s="17" t="str">
        <f t="shared" si="80"/>
        <v/>
      </c>
      <c r="CM185" s="17" t="str">
        <f t="shared" si="80"/>
        <v/>
      </c>
      <c r="CN185" s="17" t="str">
        <f t="shared" si="80"/>
        <v/>
      </c>
      <c r="CO185" s="17" t="str">
        <f t="shared" si="80"/>
        <v/>
      </c>
      <c r="CP185" s="17" t="str">
        <f t="shared" si="80"/>
        <v/>
      </c>
      <c r="CQ185" s="17" t="str">
        <f t="shared" si="80"/>
        <v/>
      </c>
      <c r="CR185" s="17" t="str">
        <f t="shared" si="80"/>
        <v/>
      </c>
      <c r="CS185" s="17" t="str">
        <f t="shared" si="80"/>
        <v/>
      </c>
      <c r="CT185" s="17" t="str">
        <f t="shared" si="80"/>
        <v/>
      </c>
      <c r="CU185" s="17" t="str">
        <f t="shared" si="80"/>
        <v/>
      </c>
      <c r="CV185" s="17" t="str">
        <f t="shared" si="80"/>
        <v/>
      </c>
      <c r="CW185" s="17" t="str">
        <f t="shared" si="80"/>
        <v/>
      </c>
      <c r="CX185" s="17" t="str">
        <f t="shared" si="80"/>
        <v/>
      </c>
      <c r="CY185" s="17" t="str">
        <f t="shared" si="80"/>
        <v/>
      </c>
      <c r="CZ185" s="17" t="str">
        <f t="shared" si="80"/>
        <v/>
      </c>
      <c r="DA185" s="17" t="str">
        <f t="shared" si="80"/>
        <v/>
      </c>
      <c r="DB185" s="17" t="str">
        <f t="shared" si="80"/>
        <v/>
      </c>
      <c r="DC185" s="17" t="str">
        <f t="shared" si="80"/>
        <v/>
      </c>
      <c r="DD185" s="17" t="str">
        <f t="shared" si="80"/>
        <v/>
      </c>
      <c r="DE185" s="17" t="str">
        <f t="shared" si="80"/>
        <v/>
      </c>
      <c r="DF185" s="17" t="str">
        <f t="shared" si="80"/>
        <v/>
      </c>
      <c r="DG185" s="17" t="str">
        <f t="shared" si="80"/>
        <v/>
      </c>
      <c r="DH185" s="17" t="str">
        <f t="shared" si="80"/>
        <v/>
      </c>
      <c r="DI185" s="17" t="str">
        <f t="shared" si="80"/>
        <v/>
      </c>
      <c r="DJ185" s="17" t="str">
        <f t="shared" si="80"/>
        <v/>
      </c>
      <c r="DK185" s="17" t="str">
        <f t="shared" si="80"/>
        <v/>
      </c>
      <c r="DL185" s="17" t="str">
        <f t="shared" si="80"/>
        <v/>
      </c>
      <c r="DM185" s="17" t="str">
        <f t="shared" si="80"/>
        <v/>
      </c>
      <c r="DN185" s="17" t="str">
        <f t="shared" si="80"/>
        <v/>
      </c>
      <c r="DO185" s="17" t="str">
        <f t="shared" si="80"/>
        <v/>
      </c>
      <c r="DP185" s="17" t="str">
        <f t="shared" si="80"/>
        <v/>
      </c>
      <c r="DQ185" s="17" t="str">
        <f t="shared" si="80"/>
        <v/>
      </c>
      <c r="DR185" s="17" t="str">
        <f t="shared" si="80"/>
        <v/>
      </c>
      <c r="DS185" s="17" t="str">
        <f t="shared" si="80"/>
        <v/>
      </c>
      <c r="DT185" s="17" t="str">
        <f t="shared" si="80"/>
        <v/>
      </c>
      <c r="DU185" s="17" t="str">
        <f t="shared" si="80"/>
        <v/>
      </c>
      <c r="DV185" s="17" t="str">
        <f t="shared" si="80"/>
        <v/>
      </c>
      <c r="DW185" s="17" t="str">
        <f t="shared" si="80"/>
        <v/>
      </c>
      <c r="DX185" s="17" t="str">
        <f t="shared" si="80"/>
        <v/>
      </c>
      <c r="DY185" s="17" t="str">
        <f t="shared" si="80"/>
        <v/>
      </c>
      <c r="DZ185" s="17" t="str">
        <f t="shared" si="80"/>
        <v/>
      </c>
      <c r="EA185" s="17" t="str">
        <f t="shared" si="80"/>
        <v/>
      </c>
      <c r="EB185" s="17" t="str">
        <f t="shared" si="80"/>
        <v/>
      </c>
      <c r="EC185" s="17" t="str">
        <f t="shared" si="80"/>
        <v/>
      </c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 t="str">
        <f>IF(FM172=FM173,"",FM11)</f>
        <v/>
      </c>
      <c r="FN185" s="17" t="str">
        <f>IF(FN172=FN173,"",FN11)</f>
        <v/>
      </c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 t="str">
        <f>IF(GB172=GB173,"",GB11)</f>
        <v/>
      </c>
      <c r="GC185" s="17" t="str">
        <f>IF(GC172=GC173,"",GC11)</f>
        <v/>
      </c>
    </row>
    <row r="186" spans="1:212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 t="s">
        <v>171</v>
      </c>
      <c r="Q186" s="17"/>
      <c r="R186" s="17"/>
      <c r="S186" s="17">
        <f>MAX(U186:GC186)</f>
        <v>0</v>
      </c>
      <c r="T186" s="17">
        <v>0</v>
      </c>
      <c r="U186" s="17">
        <f>IF(U185&gt;"a",MAX($T186:T186)+1,0)</f>
        <v>0</v>
      </c>
      <c r="V186" s="17">
        <f>IF(V185&gt;"a",MAX($T186:U186)+1,0)</f>
        <v>0</v>
      </c>
      <c r="W186" s="17">
        <f>IF(W185&gt;"a",MAX($T186:V186)+1,0)</f>
        <v>0</v>
      </c>
      <c r="X186" s="17">
        <f>IF(X185&gt;"a",MAX($T186:W186)+1,0)</f>
        <v>0</v>
      </c>
      <c r="Y186" s="17">
        <f>IF(Y185&gt;"a",MAX($T186:X186)+1,0)</f>
        <v>0</v>
      </c>
      <c r="Z186" s="17">
        <f>IF(Z185&gt;"a",MAX($T186:Y186)+1,0)</f>
        <v>0</v>
      </c>
      <c r="AA186" s="17">
        <f>IF(AA185&gt;"a",MAX($T186:Z186)+1,0)</f>
        <v>0</v>
      </c>
      <c r="AB186" s="17">
        <f>IF(AB185&gt;"a",MAX($T186:AA186)+1,0)</f>
        <v>0</v>
      </c>
      <c r="AC186" s="17">
        <f>IF(AC185&gt;"a",MAX($T186:AB186)+1,0)</f>
        <v>0</v>
      </c>
      <c r="AD186" s="17">
        <f>IF(AD185&gt;"a",MAX($T186:AC186)+1,0)</f>
        <v>0</v>
      </c>
      <c r="AE186" s="17"/>
      <c r="AF186" s="17">
        <f>IF(AF185&gt;"a",MAX($T186:AD186)+1,0)</f>
        <v>0</v>
      </c>
      <c r="AG186" s="17">
        <f>IF(AG185&gt;"a",MAX($T186:AF186)+1,0)</f>
        <v>0</v>
      </c>
      <c r="AH186" s="17"/>
      <c r="AI186" s="17">
        <f>IF(AI185&gt;"a",MAX($T186:AG186)+1,0)</f>
        <v>0</v>
      </c>
      <c r="AJ186" s="17">
        <f>IF(AJ185&gt;"a",MAX($T186:AI186)+1,0)</f>
        <v>0</v>
      </c>
      <c r="AK186" s="17">
        <f>IF(AK185&gt;"a",MAX($T186:AJ186)+1,0)</f>
        <v>0</v>
      </c>
      <c r="AL186" s="17"/>
      <c r="AM186" s="17">
        <f>IF(AM185&gt;"a",MAX($T186:AK186)+1,0)</f>
        <v>0</v>
      </c>
      <c r="AN186" s="17">
        <f>IF(AN185&gt;"a",MAX($T186:AM186)+1,0)</f>
        <v>0</v>
      </c>
      <c r="AO186" s="17">
        <f>IF(AO185&gt;"a",MAX($T186:AN186)+1,0)</f>
        <v>0</v>
      </c>
      <c r="AP186" s="17"/>
      <c r="AQ186" s="17"/>
      <c r="AR186" s="17">
        <f>IF(AR185&gt;"a",MAX($T186:AO186)+1,0)</f>
        <v>0</v>
      </c>
      <c r="AS186" s="17">
        <f>IF(AS185&gt;"a",MAX($T186:AR186)+1,0)</f>
        <v>0</v>
      </c>
      <c r="AT186" s="17">
        <f>IF(AT185&gt;"a",MAX($T186:AS186)+1,0)</f>
        <v>0</v>
      </c>
      <c r="AU186" s="17"/>
      <c r="AV186" s="17"/>
      <c r="AW186" s="17"/>
      <c r="AX186" s="17">
        <f>IF(AX185&gt;"a",MAX($T186:AT186)+1,0)</f>
        <v>0</v>
      </c>
      <c r="AY186" s="17">
        <f>IF(AY185&gt;"a",MAX($T186:AX186)+1,0)</f>
        <v>0</v>
      </c>
      <c r="AZ186" s="17"/>
      <c r="BA186" s="17"/>
      <c r="BB186" s="17"/>
      <c r="BC186" s="17">
        <f>IF(BC185&gt;"a",MAX($T186:AY186)+1,0)</f>
        <v>0</v>
      </c>
      <c r="BD186" s="17">
        <f>IF(BD185&gt;"a",MAX($T186:BC186)+1,0)</f>
        <v>0</v>
      </c>
      <c r="BE186" s="17"/>
      <c r="BF186" s="17"/>
      <c r="BG186" s="17"/>
      <c r="BH186" s="17">
        <f>IF(BH185&gt;"a",MAX($T186:BD186)+1,0)</f>
        <v>0</v>
      </c>
      <c r="BI186" s="17">
        <f>IF(BI185&gt;"a",MAX($T186:BH186)+1,0)</f>
        <v>0</v>
      </c>
      <c r="BJ186" s="17"/>
      <c r="BK186" s="17"/>
      <c r="BL186" s="17"/>
      <c r="BM186" s="17">
        <f>IF(BM185&gt;"a",MAX($T186:BI186)+1,0)</f>
        <v>0</v>
      </c>
      <c r="BN186" s="17">
        <f>IF(BN185&gt;"a",MAX($T186:BM186)+1,0)</f>
        <v>0</v>
      </c>
      <c r="BO186" s="17">
        <f>IF(BO185&gt;"a",MAX($T186:BN186)+1,0)</f>
        <v>0</v>
      </c>
      <c r="BP186" s="17">
        <f>IF(BP185&gt;"a",MAX($T186:BO186)+1,0)</f>
        <v>0</v>
      </c>
      <c r="BQ186" s="17">
        <f>IF(BQ185&gt;"a",MAX($T186:BP186)+1,0)</f>
        <v>0</v>
      </c>
      <c r="BR186" s="17">
        <f>IF(BR185&gt;"a",MAX($T186:BQ186)+1,0)</f>
        <v>0</v>
      </c>
      <c r="BS186" s="17">
        <f>IF(BS185&gt;"a",MAX($T186:BR186)+1,0)</f>
        <v>0</v>
      </c>
      <c r="BT186" s="17">
        <f>IF(BT185&gt;"a",MAX($T186:BS186)+1,0)</f>
        <v>0</v>
      </c>
      <c r="BU186" s="17">
        <f>IF(BU185&gt;"a",MAX($T186:BT186)+1,0)</f>
        <v>0</v>
      </c>
      <c r="BV186" s="17">
        <f>IF(BV185&gt;"a",MAX($T186:BU186)+1,0)</f>
        <v>0</v>
      </c>
      <c r="BW186" s="17">
        <f>IF(BW185&gt;"a",MAX($T186:BV186)+1,0)</f>
        <v>0</v>
      </c>
      <c r="BX186" s="17">
        <f>IF(BX185&gt;"a",MAX($T186:BW186)+1,0)</f>
        <v>0</v>
      </c>
      <c r="BY186" s="17">
        <f>IF(BY185&gt;"a",MAX($T186:BX186)+1,0)</f>
        <v>0</v>
      </c>
      <c r="BZ186" s="17">
        <f>IF(BZ185&gt;"a",MAX($T186:BY186)+1,0)</f>
        <v>0</v>
      </c>
      <c r="CA186" s="17">
        <f>IF(CA185&gt;"a",MAX($T186:BZ186)+1,0)</f>
        <v>0</v>
      </c>
      <c r="CB186" s="17">
        <f>IF(CB185&gt;"a",MAX($T186:CA186)+1,0)</f>
        <v>0</v>
      </c>
      <c r="CC186" s="17">
        <f>IF(CC185&gt;"a",MAX($T186:CB186)+1,0)</f>
        <v>0</v>
      </c>
      <c r="CD186" s="17">
        <f>IF(CD185&gt;"a",MAX($T186:CC186)+1,0)</f>
        <v>0</v>
      </c>
      <c r="CE186" s="17">
        <f>IF(CE185&gt;"a",MAX($T186:CD186)+1,0)</f>
        <v>0</v>
      </c>
      <c r="CF186" s="17">
        <f>IF(CF185&gt;"a",MAX($T186:CE186)+1,0)</f>
        <v>0</v>
      </c>
      <c r="CG186" s="17">
        <f>IF(CG185&gt;"a",MAX($T186:CF186)+1,0)</f>
        <v>0</v>
      </c>
      <c r="CH186" s="17">
        <f>IF(CH185&gt;"a",MAX($T186:CG186)+1,0)</f>
        <v>0</v>
      </c>
      <c r="CI186" s="17">
        <f>IF(CI185&gt;"a",MAX($T186:CH186)+1,0)</f>
        <v>0</v>
      </c>
      <c r="CJ186" s="17">
        <f>IF(CJ185&gt;"a",MAX($T186:CI186)+1,0)</f>
        <v>0</v>
      </c>
      <c r="CK186" s="17">
        <f>IF(CK185&gt;"a",MAX($T186:CJ186)+1,0)</f>
        <v>0</v>
      </c>
      <c r="CL186" s="17">
        <f>IF(CL185&gt;"a",MAX($T186:CK186)+1,0)</f>
        <v>0</v>
      </c>
      <c r="CM186" s="17">
        <f>IF(CM185&gt;"a",MAX($T186:CL186)+1,0)</f>
        <v>0</v>
      </c>
      <c r="CN186" s="17">
        <f>IF(CN185&gt;"a",MAX($T186:CM186)+1,0)</f>
        <v>0</v>
      </c>
      <c r="CO186" s="17">
        <f>IF(CO185&gt;"a",MAX($T186:CN186)+1,0)</f>
        <v>0</v>
      </c>
      <c r="CP186" s="17">
        <f>IF(CP185&gt;"a",MAX($T186:CO186)+1,0)</f>
        <v>0</v>
      </c>
      <c r="CQ186" s="17">
        <f>IF(CQ185&gt;"a",MAX($T186:CP186)+1,0)</f>
        <v>0</v>
      </c>
      <c r="CR186" s="17">
        <f>IF(CR185&gt;"a",MAX($T186:CQ186)+1,0)</f>
        <v>0</v>
      </c>
      <c r="CS186" s="17">
        <f>IF(CS185&gt;"a",MAX($T186:CR186)+1,0)</f>
        <v>0</v>
      </c>
      <c r="CT186" s="17">
        <f>IF(CT185&gt;"a",MAX($T186:CS186)+1,0)</f>
        <v>0</v>
      </c>
      <c r="CU186" s="17">
        <f>IF(CU185&gt;"a",MAX($T186:CT186)+1,0)</f>
        <v>0</v>
      </c>
      <c r="CV186" s="17">
        <f>IF(CV185&gt;"a",MAX($T186:CU186)+1,0)</f>
        <v>0</v>
      </c>
      <c r="CW186" s="17">
        <f>IF(CW185&gt;"a",MAX($T186:CV186)+1,0)</f>
        <v>0</v>
      </c>
      <c r="CX186" s="17">
        <f>IF(CX185&gt;"a",MAX($T186:CW186)+1,0)</f>
        <v>0</v>
      </c>
      <c r="CY186" s="17">
        <f>IF(CY185&gt;"a",MAX($T186:CX186)+1,0)</f>
        <v>0</v>
      </c>
      <c r="CZ186" s="17">
        <f>IF(CZ185&gt;"a",MAX($T186:CY186)+1,0)</f>
        <v>0</v>
      </c>
      <c r="DA186" s="17">
        <f>IF(DA185&gt;"a",MAX($T186:CZ186)+1,0)</f>
        <v>0</v>
      </c>
      <c r="DB186" s="17">
        <f>IF(DB185&gt;"a",MAX($T186:DA186)+1,0)</f>
        <v>0</v>
      </c>
      <c r="DC186" s="17">
        <f>IF(DC185&gt;"a",MAX($T186:DB186)+1,0)</f>
        <v>0</v>
      </c>
      <c r="DD186" s="17">
        <f>IF(DD185&gt;"a",MAX($T186:DC186)+1,0)</f>
        <v>0</v>
      </c>
      <c r="DE186" s="17">
        <f>IF(DE185&gt;"a",MAX($T186:DD186)+1,0)</f>
        <v>0</v>
      </c>
      <c r="DF186" s="17">
        <f>IF(DF185&gt;"a",MAX($T186:DE186)+1,0)</f>
        <v>0</v>
      </c>
      <c r="DG186" s="17">
        <f>IF(DG185&gt;"a",MAX($T186:DF186)+1,0)</f>
        <v>0</v>
      </c>
      <c r="DH186" s="17">
        <f>IF(DH185&gt;"a",MAX($T186:DG186)+1,0)</f>
        <v>0</v>
      </c>
      <c r="DI186" s="17">
        <f>IF(DI185&gt;"a",MAX($T186:DH186)+1,0)</f>
        <v>0</v>
      </c>
      <c r="DJ186" s="17">
        <f>IF(DJ185&gt;"a",MAX($T186:DI186)+1,0)</f>
        <v>0</v>
      </c>
      <c r="DK186" s="17">
        <f>IF(DK185&gt;"a",MAX($T186:DJ186)+1,0)</f>
        <v>0</v>
      </c>
      <c r="DL186" s="17">
        <f>IF(DL185&gt;"a",MAX($T186:DK186)+1,0)</f>
        <v>0</v>
      </c>
      <c r="DM186" s="17">
        <f>IF(DM185&gt;"a",MAX($T186:DL186)+1,0)</f>
        <v>0</v>
      </c>
      <c r="DN186" s="17">
        <f>IF(DN185&gt;"a",MAX($T186:DM186)+1,0)</f>
        <v>0</v>
      </c>
      <c r="DO186" s="17">
        <f>IF(DO185&gt;"a",MAX($T186:DN186)+1,0)</f>
        <v>0</v>
      </c>
      <c r="DP186" s="17">
        <f>IF(DP185&gt;"a",MAX($T186:DO186)+1,0)</f>
        <v>0</v>
      </c>
      <c r="DQ186" s="17">
        <f>IF(DQ185&gt;"a",MAX($T186:DP186)+1,0)</f>
        <v>0</v>
      </c>
      <c r="DR186" s="17">
        <f>IF(DR185&gt;"a",MAX($T186:DQ186)+1,0)</f>
        <v>0</v>
      </c>
      <c r="DS186" s="17">
        <f>IF(DS185&gt;"a",MAX($T186:DR186)+1,0)</f>
        <v>0</v>
      </c>
      <c r="DT186" s="17">
        <f>IF(DT185&gt;"a",MAX($T186:DS186)+1,0)</f>
        <v>0</v>
      </c>
      <c r="DU186" s="17">
        <f>IF(DU185&gt;"a",MAX($T186:DT186)+1,0)</f>
        <v>0</v>
      </c>
      <c r="DV186" s="17">
        <f>IF(DV185&gt;"a",MAX($T186:DU186)+1,0)</f>
        <v>0</v>
      </c>
      <c r="DW186" s="17">
        <f>IF(DW185&gt;"a",MAX($T186:DV186)+1,0)</f>
        <v>0</v>
      </c>
      <c r="DX186" s="17">
        <f>IF(DX185&gt;"a",MAX($T186:DW186)+1,0)</f>
        <v>0</v>
      </c>
      <c r="DY186" s="17">
        <f>IF(DY185&gt;"a",MAX($T186:DX186)+1,0)</f>
        <v>0</v>
      </c>
      <c r="DZ186" s="17">
        <f>IF(DZ185&gt;"a",MAX($T186:DY186)+1,0)</f>
        <v>0</v>
      </c>
      <c r="EA186" s="17">
        <f>IF(EA185&gt;"a",MAX($T186:DZ186)+1,0)</f>
        <v>0</v>
      </c>
      <c r="EB186" s="17">
        <f>IF(EB185&gt;"a",MAX($T186:EA186)+1,0)</f>
        <v>0</v>
      </c>
      <c r="EC186" s="17">
        <f>IF(EC185&gt;"a",MAX($T186:EB186)+1,0)</f>
        <v>0</v>
      </c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>
        <f>IF(FM185&gt;"a",MAX($T186:EC186)+1,0)</f>
        <v>0</v>
      </c>
      <c r="FN186" s="17">
        <f>IF(FN185&gt;"a",MAX($T186:FM186)+1,0)</f>
        <v>0</v>
      </c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>
        <f>IF(GB185&gt;"a",MAX($T186:FN186)+1,0)</f>
        <v>0</v>
      </c>
      <c r="GC186" s="17">
        <f>IF(GC185&gt;"a",MAX($T186:GB186)+1,0)</f>
        <v>0</v>
      </c>
    </row>
    <row r="187" spans="1:212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49">
        <f>MAX(O188:O197)</f>
        <v>0</v>
      </c>
      <c r="P187" s="150" t="s">
        <v>172</v>
      </c>
      <c r="Q187" s="151"/>
      <c r="R187" s="151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</row>
    <row r="188" spans="1:212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52" t="str">
        <f>IF(S$186&gt;0,1,"")</f>
        <v/>
      </c>
      <c r="P188" s="152" t="str">
        <f>IF(S186&gt;0,INDEX(U$185:GC$185,MATCH(O188,U$186:GC$186,0)),"")</f>
        <v/>
      </c>
      <c r="Q188" s="151"/>
      <c r="R188" s="151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</row>
    <row r="189" spans="1:212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52" t="str">
        <f t="shared" ref="O189:O197" si="81">IF(O188&lt;S$186,O188+1,"")</f>
        <v/>
      </c>
      <c r="P189" s="152" t="str">
        <f>IF(O188&lt;S$186,INDEX(U$185:GC$185,MATCH(O189,U$186:GC$186,0)),"")</f>
        <v/>
      </c>
      <c r="Q189" s="151"/>
      <c r="R189" s="151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</row>
    <row r="190" spans="1:212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52" t="str">
        <f t="shared" si="81"/>
        <v/>
      </c>
      <c r="P190" s="152" t="str">
        <f>IF(O189&lt;S$186,INDEX(U$185:GC$185,MATCH(O190,U$186:GC$186,0)),"")</f>
        <v/>
      </c>
      <c r="Q190" s="151"/>
      <c r="R190" s="151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</row>
    <row r="191" spans="1:212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52" t="str">
        <f t="shared" si="81"/>
        <v/>
      </c>
      <c r="P191" s="152" t="str">
        <f>IF(O190&lt;S$186,INDEX(U$185:GC$185,MATCH(O191,U$186:GC$186,0)),"")</f>
        <v/>
      </c>
      <c r="Q191" s="151"/>
      <c r="R191" s="151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</row>
    <row r="192" spans="1:212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52" t="str">
        <f t="shared" si="81"/>
        <v/>
      </c>
      <c r="P192" s="152" t="str">
        <f>IF(O191&lt;S$186,INDEX(U$185:GC$185,MATCH(O192,U$186:GC$186,0)),"")</f>
        <v/>
      </c>
      <c r="Q192" s="151"/>
      <c r="R192" s="151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</row>
    <row r="193" spans="1:203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52" t="str">
        <f t="shared" si="81"/>
        <v/>
      </c>
      <c r="P193" s="152" t="str">
        <f>IF(O192&lt;S$186,INDEX(U$185:GC$185,MATCH(O193,U$186:GC$186,0)),"")</f>
        <v/>
      </c>
      <c r="Q193" s="151"/>
      <c r="R193" s="151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</row>
    <row r="194" spans="1:203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52" t="str">
        <f t="shared" si="81"/>
        <v/>
      </c>
      <c r="P194" s="152" t="str">
        <f>IF(O193&lt;S$186,INDEX(U$185:GC$185,MATCH(O194,U$186:GC$186,0)),"")</f>
        <v/>
      </c>
      <c r="Q194" s="151"/>
      <c r="R194" s="151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</row>
    <row r="195" spans="1:203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52" t="str">
        <f t="shared" si="81"/>
        <v/>
      </c>
      <c r="P195" s="152" t="str">
        <f>IF(O194&lt;S$186,INDEX(U$185:GC$185,MATCH(O195,U$186:GC$186,0)),"")</f>
        <v/>
      </c>
      <c r="Q195" s="151"/>
      <c r="R195" s="151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</row>
    <row r="196" spans="1:203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52" t="str">
        <f t="shared" si="81"/>
        <v/>
      </c>
      <c r="P196" s="152" t="str">
        <f>IF(O195&lt;S$186,INDEX(U$185:GC$185,MATCH(O196,U$186:GC$186,0)),"")</f>
        <v/>
      </c>
      <c r="Q196" s="151"/>
      <c r="R196" s="151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</row>
    <row r="197" spans="1:203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52" t="str">
        <f t="shared" si="81"/>
        <v/>
      </c>
      <c r="P197" s="152" t="str">
        <f>IF(O196&lt;S$186,INDEX(U$185:GC$185,MATCH(O197,U$186:GC$186,0)),"")</f>
        <v/>
      </c>
      <c r="Q197" s="151"/>
      <c r="R197" s="151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</row>
    <row r="198" spans="1:203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</row>
    <row r="199" spans="1:203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 t="s">
        <v>173</v>
      </c>
      <c r="Q199" s="17"/>
      <c r="R199" s="17"/>
      <c r="S199" s="17"/>
      <c r="T199" s="17"/>
      <c r="U199" s="145">
        <f>IF(U8="K",IF(FIND("K1",U11&amp;$GT11)&lt;50,1,IF(FIND("K2",U11&amp;$GT11)&lt;50,2,IF(FIND("K4",U11&amp;$GT11)&lt;50,4,-1))),0)</f>
        <v>1</v>
      </c>
      <c r="V199" s="145">
        <f>IF(V8="K",IF(FIND("K1",V11&amp;$GT11)&lt;50,1,IF(FIND("K2",V11&amp;$GT11)&lt;50,2,IF(FIND("K4",V11&amp;$GT11)&lt;50,4,-1))),0)</f>
        <v>2</v>
      </c>
      <c r="W199" s="145">
        <f>IF(W8="K",IF(FIND("K1",W11&amp;$GT11)&lt;50,1,IF(FIND("K2",W11&amp;$GT11)&lt;50,2,IF(FIND("K4",W11&amp;$GT11)&lt;50,4,-1))),0)</f>
        <v>1</v>
      </c>
      <c r="X199" s="145">
        <f>IF(X8="K",IF(FIND("K1",X11&amp;$GT11)&lt;50,1,IF(FIND("K2",X11&amp;$GT11)&lt;50,2,IF(FIND("K4",X11&amp;$GT11)&lt;50,4,-1))),0)</f>
        <v>2</v>
      </c>
      <c r="Y199" s="145">
        <f>IF(Y8="K",IF(FIND("K1",Y11&amp;$GT11)&lt;50,1,IF(FIND("K2",Y11&amp;$GT11)&lt;50,2,IF(FIND("K4",Y11&amp;$GT11)&lt;50,4,-1))),0)</f>
        <v>1</v>
      </c>
      <c r="Z199" s="145">
        <f>IF(Z8="K",IF(FIND("K1",Z11&amp;$GT11)&lt;50,1,IF(FIND("K2",Z11&amp;$GT11)&lt;50,2,IF(FIND("K4",Z11&amp;$GT11)&lt;50,4,-1))),0)</f>
        <v>1</v>
      </c>
      <c r="AA199" s="145">
        <f>IF(AA8="K",IF(FIND("K1",AA11&amp;$GT11)&lt;50,1,IF(FIND("K2",AA11&amp;$GT11)&lt;50,2,IF(FIND("K4",AA11&amp;$GT11)&lt;50,4,-1))),0)</f>
        <v>2</v>
      </c>
      <c r="AB199" s="145">
        <f>IF(AB8="K",IF(FIND("K1",AB11&amp;$GT11)&lt;50,1,IF(FIND("K2",AB11&amp;$GT11)&lt;50,2,IF(FIND("K4",AB11&amp;$GT11)&lt;50,4,-1))),0)</f>
        <v>4</v>
      </c>
      <c r="AC199" s="145">
        <f>IF(AC8="K",IF(FIND("K1",AC11&amp;$GT11)&lt;50,1,IF(FIND("K2",AC11&amp;$GT11)&lt;50,2,IF(FIND("K4",AC11&amp;$GT11)&lt;50,4,-1))),0)</f>
        <v>1</v>
      </c>
      <c r="AD199" s="145">
        <f>IF(AD8="K",IF(FIND("K1",AD11&amp;$GT11)&lt;50,1,IF(FIND("K2",AD11&amp;$GT11)&lt;50,2,IF(FIND("K4",AD11&amp;$GT11)&lt;50,4,-1))),0)</f>
        <v>0</v>
      </c>
      <c r="AE199" s="145"/>
      <c r="AF199" s="145">
        <f>IF(AF8="K",IF(FIND("K1",AF11&amp;$GT11)&lt;50,1,IF(FIND("K2",AF11&amp;$GT11)&lt;50,2,IF(FIND("K4",AF11&amp;$GT11)&lt;50,4,-1))),0)</f>
        <v>0</v>
      </c>
      <c r="AG199" s="145">
        <f>IF(AG8="K",IF(FIND("K1",AG11&amp;$GT11)&lt;50,1,IF(FIND("K2",AG11&amp;$GT11)&lt;50,2,IF(FIND("K4",AG11&amp;$GT11)&lt;50,4,-1))),0)</f>
        <v>0</v>
      </c>
      <c r="AH199" s="145"/>
      <c r="AI199" s="145">
        <f>IF(AI8="K",IF(FIND("K1",AI11&amp;$GT11)&lt;50,1,IF(FIND("K2",AI11&amp;$GT11)&lt;50,2,IF(FIND("K4",AI11&amp;$GT11)&lt;50,4,-1))),0)</f>
        <v>1</v>
      </c>
      <c r="AJ199" s="145">
        <f>IF(AJ8="K",IF(FIND("K1",AJ11&amp;$GT11)&lt;50,1,IF(FIND("K2",AJ11&amp;$GT11)&lt;50,2,IF(FIND("K4",AJ11&amp;$GT11)&lt;50,4,-1))),0)</f>
        <v>2</v>
      </c>
      <c r="AK199" s="145">
        <f>IF(AK8="K",IF(FIND("K1",AK11&amp;$GT11)&lt;50,1,IF(FIND("K2",AK11&amp;$GT11)&lt;50,2,IF(FIND("K4",AK11&amp;$GT11)&lt;50,4,-1))),0)</f>
        <v>4</v>
      </c>
      <c r="AL199" s="145"/>
      <c r="AM199" s="145">
        <f>IF(AM8="K",IF(FIND("K1",AM11&amp;$GT11)&lt;50,1,IF(FIND("K2",AM11&amp;$GT11)&lt;50,2,IF(FIND("K4",AM11&amp;$GT11)&lt;50,4,-1))),0)</f>
        <v>0</v>
      </c>
      <c r="AN199" s="145">
        <f>IF(AN8="K",IF(FIND("K1",AN11&amp;$GT11)&lt;50,1,IF(FIND("K2",AN11&amp;$GT11)&lt;50,2,IF(FIND("K4",AN11&amp;$GT11)&lt;50,4,-1))),0)</f>
        <v>0</v>
      </c>
      <c r="AO199" s="145">
        <f>IF(AO8="K",IF(FIND("K1",AO11&amp;$GT11)&lt;50,1,IF(FIND("K2",AO11&amp;$GT11)&lt;50,2,IF(FIND("K4",AO11&amp;$GT11)&lt;50,4,-1))),0)</f>
        <v>0</v>
      </c>
      <c r="AP199" s="145"/>
      <c r="AQ199" s="145"/>
      <c r="AR199" s="145">
        <f>IF(AR8="K",IF(FIND("K1",AR11&amp;$GT11)&lt;50,1,IF(FIND("K2",AR11&amp;$GT11)&lt;50,2,IF(FIND("K4",AR11&amp;$GT11)&lt;50,4,-1))),0)</f>
        <v>0</v>
      </c>
      <c r="AS199" s="145">
        <f>IF(AS8="K",IF(FIND("K1",AS11&amp;$GT11)&lt;50,1,IF(FIND("K2",AS11&amp;$GT11)&lt;50,2,IF(FIND("K4",AS11&amp;$GT11)&lt;50,4,-1))),0)</f>
        <v>1</v>
      </c>
      <c r="AT199" s="145">
        <f>IF(AT8="K",IF(FIND("K1",AT11&amp;$GT11)&lt;50,1,IF(FIND("K2",AT11&amp;$GT11)&lt;50,2,IF(FIND("K4",AT11&amp;$GT11)&lt;50,4,-1))),0)</f>
        <v>1</v>
      </c>
      <c r="AU199" s="145"/>
      <c r="AV199" s="145"/>
      <c r="AW199" s="145"/>
      <c r="AX199" s="145">
        <f>IF(AX8="K",IF(FIND("K1",AX11&amp;$GT11)&lt;50,1,IF(FIND("K2",AX11&amp;$GT11)&lt;50,2,IF(FIND("K4",AX11&amp;$GT11)&lt;50,4,-1))),0)</f>
        <v>0</v>
      </c>
      <c r="AY199" s="145">
        <f>IF(AY8="K",IF(FIND("K1",AY11&amp;$GT11)&lt;50,1,IF(FIND("K2",AY11&amp;$GT11)&lt;50,2,IF(FIND("K4",AY11&amp;$GT11)&lt;50,4,-1))),0)</f>
        <v>0</v>
      </c>
      <c r="AZ199" s="145"/>
      <c r="BA199" s="145"/>
      <c r="BB199" s="145"/>
      <c r="BC199" s="145">
        <f>IF(BC8="K",IF(FIND("K1",BC11&amp;$GT11)&lt;50,1,IF(FIND("K2",BC11&amp;$GT11)&lt;50,2,IF(FIND("K4",BC11&amp;$GT11)&lt;50,4,-1))),0)</f>
        <v>1</v>
      </c>
      <c r="BD199" s="145">
        <f>IF(BD8="K",IF(FIND("K1",BD11&amp;$GT11)&lt;50,1,IF(FIND("K2",BD11&amp;$GT11)&lt;50,2,IF(FIND("K4",BD11&amp;$GT11)&lt;50,4,-1))),0)</f>
        <v>1</v>
      </c>
      <c r="BE199" s="145"/>
      <c r="BF199" s="145"/>
      <c r="BG199" s="145"/>
      <c r="BH199" s="145">
        <f>IF(BH8="K",IF(FIND("K1",BH11&amp;$GT11)&lt;50,1,IF(FIND("K2",BH11&amp;$GT11)&lt;50,2,IF(FIND("K4",BH11&amp;$GT11)&lt;50,4,-1))),0)</f>
        <v>0</v>
      </c>
      <c r="BI199" s="145">
        <f>IF(BI8="K",IF(FIND("K1",BI11&amp;$GT11)&lt;50,1,IF(FIND("K2",BI11&amp;$GT11)&lt;50,2,IF(FIND("K4",BI11&amp;$GT11)&lt;50,4,-1))),0)</f>
        <v>0</v>
      </c>
      <c r="BJ199" s="145"/>
      <c r="BK199" s="145"/>
      <c r="BL199" s="145"/>
      <c r="BM199" s="145">
        <f>IF(BM8="K",IF(FIND("K1",BM11&amp;$GT11)&lt;50,1,IF(FIND("K2",BM11&amp;$GT11)&lt;50,2,IF(FIND("K4",BM11&amp;$GT11)&lt;50,4,-1))),0)</f>
        <v>1</v>
      </c>
      <c r="BN199" s="145">
        <f>IF(BN8="K",IF(FIND("K1",BN11&amp;$GT11)&lt;50,1,IF(FIND("K2",BN11&amp;$GT11)&lt;50,2,IF(FIND("K4",BN11&amp;$GT11)&lt;50,4,-1))),0)</f>
        <v>1</v>
      </c>
      <c r="BO199" s="145">
        <f>IF(BO8="K",IF(FIND("K1",BO11&amp;$GT11)&lt;50,1,IF(FIND("K2",BO11&amp;$GT11)&lt;50,2,IF(FIND("K4",BO11&amp;$GT11)&lt;50,4,-1))),0)</f>
        <v>1</v>
      </c>
      <c r="BP199" s="145">
        <f t="shared" ref="BP199:EA199" si="82">IF(BP8="K",IF(FIND("K1",BP11&amp;$GT11)&lt;50,1,IF(FIND("K2",BP11&amp;$GT11)&lt;50,2,IF(FIND("K4",BP11&amp;$GT11)&lt;50,4,-1))),0)</f>
        <v>2</v>
      </c>
      <c r="BQ199" s="145">
        <f t="shared" si="82"/>
        <v>4</v>
      </c>
      <c r="BR199" s="145">
        <f t="shared" si="82"/>
        <v>1</v>
      </c>
      <c r="BS199" s="145">
        <f t="shared" si="82"/>
        <v>1</v>
      </c>
      <c r="BT199" s="145">
        <f t="shared" si="82"/>
        <v>1</v>
      </c>
      <c r="BU199" s="145">
        <f t="shared" si="82"/>
        <v>2</v>
      </c>
      <c r="BV199" s="145">
        <f t="shared" si="82"/>
        <v>4</v>
      </c>
      <c r="BW199" s="145">
        <f t="shared" si="82"/>
        <v>0</v>
      </c>
      <c r="BX199" s="145">
        <f t="shared" si="82"/>
        <v>0</v>
      </c>
      <c r="BY199" s="145">
        <f t="shared" si="82"/>
        <v>0</v>
      </c>
      <c r="BZ199" s="145">
        <f t="shared" si="82"/>
        <v>0</v>
      </c>
      <c r="CA199" s="145">
        <f t="shared" si="82"/>
        <v>0</v>
      </c>
      <c r="CB199" s="145">
        <f t="shared" si="82"/>
        <v>0</v>
      </c>
      <c r="CC199" s="145">
        <f t="shared" si="82"/>
        <v>0</v>
      </c>
      <c r="CD199" s="145">
        <f t="shared" si="82"/>
        <v>0</v>
      </c>
      <c r="CE199" s="145">
        <f t="shared" si="82"/>
        <v>0</v>
      </c>
      <c r="CF199" s="145">
        <f t="shared" si="82"/>
        <v>0</v>
      </c>
      <c r="CG199" s="145">
        <f t="shared" si="82"/>
        <v>0</v>
      </c>
      <c r="CH199" s="145">
        <f t="shared" si="82"/>
        <v>0</v>
      </c>
      <c r="CI199" s="145">
        <f t="shared" si="82"/>
        <v>0</v>
      </c>
      <c r="CJ199" s="145">
        <f t="shared" si="82"/>
        <v>1</v>
      </c>
      <c r="CK199" s="145">
        <f t="shared" si="82"/>
        <v>1</v>
      </c>
      <c r="CL199" s="145">
        <f t="shared" si="82"/>
        <v>1</v>
      </c>
      <c r="CM199" s="145">
        <f t="shared" si="82"/>
        <v>2</v>
      </c>
      <c r="CN199" s="145">
        <f t="shared" si="82"/>
        <v>2</v>
      </c>
      <c r="CO199" s="145">
        <f t="shared" si="82"/>
        <v>2</v>
      </c>
      <c r="CP199" s="145">
        <f t="shared" si="82"/>
        <v>4</v>
      </c>
      <c r="CQ199" s="145">
        <f t="shared" si="82"/>
        <v>4</v>
      </c>
      <c r="CR199" s="145">
        <f t="shared" si="82"/>
        <v>0</v>
      </c>
      <c r="CS199" s="145">
        <f t="shared" si="82"/>
        <v>0</v>
      </c>
      <c r="CT199" s="145">
        <f t="shared" si="82"/>
        <v>0</v>
      </c>
      <c r="CU199" s="145">
        <f t="shared" si="82"/>
        <v>0</v>
      </c>
      <c r="CV199" s="145">
        <f t="shared" si="82"/>
        <v>0</v>
      </c>
      <c r="CW199" s="145">
        <f t="shared" si="82"/>
        <v>0</v>
      </c>
      <c r="CX199" s="145">
        <f t="shared" si="82"/>
        <v>0</v>
      </c>
      <c r="CY199" s="145">
        <f t="shared" si="82"/>
        <v>0</v>
      </c>
      <c r="CZ199" s="145">
        <f t="shared" si="82"/>
        <v>0</v>
      </c>
      <c r="DA199" s="145">
        <f t="shared" si="82"/>
        <v>0</v>
      </c>
      <c r="DB199" s="145">
        <f t="shared" si="82"/>
        <v>0</v>
      </c>
      <c r="DC199" s="145">
        <f t="shared" si="82"/>
        <v>0</v>
      </c>
      <c r="DD199" s="145">
        <f t="shared" si="82"/>
        <v>0</v>
      </c>
      <c r="DE199" s="145">
        <f t="shared" si="82"/>
        <v>0</v>
      </c>
      <c r="DF199" s="145">
        <f t="shared" si="82"/>
        <v>0</v>
      </c>
      <c r="DG199" s="145">
        <f t="shared" si="82"/>
        <v>0</v>
      </c>
      <c r="DH199" s="145">
        <f t="shared" si="82"/>
        <v>0</v>
      </c>
      <c r="DI199" s="145">
        <f t="shared" si="82"/>
        <v>0</v>
      </c>
      <c r="DJ199" s="145">
        <f t="shared" si="82"/>
        <v>0</v>
      </c>
      <c r="DK199" s="145">
        <f t="shared" si="82"/>
        <v>0</v>
      </c>
      <c r="DL199" s="145">
        <f t="shared" si="82"/>
        <v>0</v>
      </c>
      <c r="DM199" s="145">
        <f t="shared" si="82"/>
        <v>0</v>
      </c>
      <c r="DN199" s="145">
        <f t="shared" si="82"/>
        <v>0</v>
      </c>
      <c r="DO199" s="145">
        <f t="shared" si="82"/>
        <v>0</v>
      </c>
      <c r="DP199" s="145">
        <f t="shared" si="82"/>
        <v>0</v>
      </c>
      <c r="DQ199" s="145">
        <f t="shared" si="82"/>
        <v>0</v>
      </c>
      <c r="DR199" s="145">
        <f t="shared" si="82"/>
        <v>0</v>
      </c>
      <c r="DS199" s="145">
        <f t="shared" si="82"/>
        <v>0</v>
      </c>
      <c r="DT199" s="145">
        <f t="shared" si="82"/>
        <v>0</v>
      </c>
      <c r="DU199" s="145">
        <f t="shared" si="82"/>
        <v>0</v>
      </c>
      <c r="DV199" s="145">
        <f t="shared" si="82"/>
        <v>0</v>
      </c>
      <c r="DW199" s="145">
        <f t="shared" si="82"/>
        <v>0</v>
      </c>
      <c r="DX199" s="145">
        <f t="shared" si="82"/>
        <v>0</v>
      </c>
      <c r="DY199" s="145">
        <f t="shared" si="82"/>
        <v>0</v>
      </c>
      <c r="DZ199" s="145">
        <f t="shared" si="82"/>
        <v>0</v>
      </c>
      <c r="EA199" s="145">
        <f t="shared" si="82"/>
        <v>0</v>
      </c>
      <c r="EB199" s="145">
        <f t="shared" ref="EB199:GC199" si="83">IF(EB8="K",IF(FIND("K1",EB11&amp;$GT11)&lt;50,1,IF(FIND("K2",EB11&amp;$GT11)&lt;50,2,IF(FIND("K4",EB11&amp;$GT11)&lt;50,4,-1))),0)</f>
        <v>0</v>
      </c>
      <c r="EC199" s="145">
        <f t="shared" si="83"/>
        <v>0</v>
      </c>
      <c r="ED199" s="145">
        <f t="shared" si="83"/>
        <v>0</v>
      </c>
      <c r="EE199" s="145">
        <f t="shared" si="83"/>
        <v>0</v>
      </c>
      <c r="EF199" s="145">
        <f t="shared" si="83"/>
        <v>0</v>
      </c>
      <c r="EG199" s="145">
        <f t="shared" si="83"/>
        <v>0</v>
      </c>
      <c r="EH199" s="145">
        <f t="shared" si="83"/>
        <v>0</v>
      </c>
      <c r="EI199" s="145">
        <f t="shared" si="83"/>
        <v>0</v>
      </c>
      <c r="EJ199" s="145">
        <f t="shared" si="83"/>
        <v>0</v>
      </c>
      <c r="EK199" s="145">
        <f t="shared" si="83"/>
        <v>0</v>
      </c>
      <c r="EL199" s="145">
        <f t="shared" si="83"/>
        <v>0</v>
      </c>
      <c r="EM199" s="145">
        <f t="shared" si="83"/>
        <v>0</v>
      </c>
      <c r="EN199" s="145">
        <f t="shared" si="83"/>
        <v>0</v>
      </c>
      <c r="EO199" s="145">
        <f t="shared" si="83"/>
        <v>0</v>
      </c>
      <c r="EP199" s="145">
        <f t="shared" si="83"/>
        <v>0</v>
      </c>
      <c r="EQ199" s="145">
        <f t="shared" si="83"/>
        <v>0</v>
      </c>
      <c r="ER199" s="145">
        <f t="shared" si="83"/>
        <v>0</v>
      </c>
      <c r="ES199" s="145">
        <f t="shared" si="83"/>
        <v>0</v>
      </c>
      <c r="ET199" s="145">
        <f t="shared" si="83"/>
        <v>0</v>
      </c>
      <c r="EU199" s="145">
        <f t="shared" si="83"/>
        <v>0</v>
      </c>
      <c r="EV199" s="145">
        <f t="shared" si="83"/>
        <v>0</v>
      </c>
      <c r="EW199" s="145">
        <f t="shared" si="83"/>
        <v>0</v>
      </c>
      <c r="EX199" s="145">
        <f t="shared" si="83"/>
        <v>0</v>
      </c>
      <c r="EY199" s="145">
        <f t="shared" si="83"/>
        <v>0</v>
      </c>
      <c r="EZ199" s="145">
        <f t="shared" si="83"/>
        <v>0</v>
      </c>
      <c r="FA199" s="145">
        <f t="shared" si="83"/>
        <v>0</v>
      </c>
      <c r="FB199" s="145">
        <f t="shared" si="83"/>
        <v>0</v>
      </c>
      <c r="FC199" s="145">
        <f t="shared" si="83"/>
        <v>0</v>
      </c>
      <c r="FD199" s="145">
        <f t="shared" si="83"/>
        <v>0</v>
      </c>
      <c r="FE199" s="145">
        <f t="shared" si="83"/>
        <v>0</v>
      </c>
      <c r="FF199" s="145">
        <f t="shared" si="83"/>
        <v>0</v>
      </c>
      <c r="FG199" s="145">
        <f t="shared" si="83"/>
        <v>0</v>
      </c>
      <c r="FH199" s="145">
        <f t="shared" si="83"/>
        <v>0</v>
      </c>
      <c r="FI199" s="145">
        <f t="shared" si="83"/>
        <v>0</v>
      </c>
      <c r="FJ199" s="145">
        <f t="shared" si="83"/>
        <v>0</v>
      </c>
      <c r="FK199" s="145">
        <f t="shared" si="83"/>
        <v>0</v>
      </c>
      <c r="FL199" s="145">
        <f t="shared" si="83"/>
        <v>0</v>
      </c>
      <c r="FM199" s="145">
        <f t="shared" si="83"/>
        <v>0</v>
      </c>
      <c r="FN199" s="145">
        <f t="shared" si="83"/>
        <v>0</v>
      </c>
      <c r="FO199" s="145">
        <f t="shared" si="83"/>
        <v>0</v>
      </c>
      <c r="FP199" s="145">
        <f t="shared" si="83"/>
        <v>0</v>
      </c>
      <c r="FQ199" s="145">
        <f t="shared" si="83"/>
        <v>0</v>
      </c>
      <c r="FR199" s="145">
        <f t="shared" si="83"/>
        <v>0</v>
      </c>
      <c r="FS199" s="145">
        <f t="shared" si="83"/>
        <v>0</v>
      </c>
      <c r="FT199" s="145">
        <f t="shared" si="83"/>
        <v>0</v>
      </c>
      <c r="FU199" s="145">
        <f t="shared" si="83"/>
        <v>0</v>
      </c>
      <c r="FV199" s="145">
        <f t="shared" si="83"/>
        <v>0</v>
      </c>
      <c r="FW199" s="145">
        <f t="shared" si="83"/>
        <v>0</v>
      </c>
      <c r="FX199" s="145">
        <f t="shared" si="83"/>
        <v>0</v>
      </c>
      <c r="FY199" s="145">
        <f t="shared" si="83"/>
        <v>0</v>
      </c>
      <c r="FZ199" s="145">
        <f t="shared" si="83"/>
        <v>0</v>
      </c>
      <c r="GA199" s="145">
        <f t="shared" si="83"/>
        <v>0</v>
      </c>
      <c r="GB199" s="145">
        <f t="shared" si="83"/>
        <v>0</v>
      </c>
      <c r="GC199" s="145">
        <f t="shared" si="83"/>
        <v>0</v>
      </c>
      <c r="GD199" s="153"/>
      <c r="GE199" s="153"/>
      <c r="GF199" s="153"/>
      <c r="GG199" s="153"/>
      <c r="GH199" s="153"/>
      <c r="GI199" s="153"/>
      <c r="GJ199" s="153"/>
      <c r="GK199" s="153"/>
      <c r="GL199" s="153"/>
      <c r="GM199" s="153"/>
      <c r="GN199" s="153"/>
      <c r="GO199" s="153"/>
      <c r="GP199" s="153"/>
      <c r="GQ199" s="153"/>
      <c r="GR199" s="153"/>
      <c r="GS199" s="153"/>
      <c r="GT199" s="153"/>
      <c r="GU199" s="153"/>
    </row>
    <row r="200" spans="1:203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 t="str">
        <f>IF(O187&gt;0,"ERROR-1: There is bad data in S2:DP211. See Row "&amp;ROW(O187)&amp;" for details","")</f>
        <v/>
      </c>
      <c r="P200" s="10" t="s">
        <v>174</v>
      </c>
      <c r="Q200" s="17"/>
      <c r="R200" s="17"/>
      <c r="S200" s="17"/>
      <c r="T200" s="17"/>
      <c r="U200" s="145">
        <f>IF(U8="C",IF(FIND("C1 ",U11&amp;$GT11)&lt;50,1,IF(FIND("C2",U11&amp;$GT11)&lt;50,2,IF(FIND("C4",U11&amp;$GT11)&lt;50,4,IF(FIND("C15",U11&amp;$GT11)&lt;50,15,-1)))),0)</f>
        <v>0</v>
      </c>
      <c r="V200" s="145">
        <f>IF(V8="C",IF(FIND("C1 ",V11&amp;$GT11)&lt;50,1,IF(FIND("C2",V11&amp;$GT11)&lt;50,2,IF(FIND("C4",V11&amp;$GT11)&lt;50,4,IF(FIND("C15",V11&amp;$GT11)&lt;50,15,-1)))),0)</f>
        <v>0</v>
      </c>
      <c r="W200" s="145">
        <f>IF(W8="C",IF(FIND("C1 ",W11&amp;$GT11)&lt;50,1,IF(FIND("C2",W11&amp;$GT11)&lt;50,2,IF(FIND("C4",W11&amp;$GT11)&lt;50,4,IF(FIND("C15",W11&amp;$GT11)&lt;50,15,-1)))),0)</f>
        <v>0</v>
      </c>
      <c r="X200" s="145">
        <f>IF(X8="C",IF(FIND("C1 ",X11&amp;$GT11)&lt;50,1,IF(FIND("C2",X11&amp;$GT11)&lt;50,2,IF(FIND("C4",X11&amp;$GT11)&lt;50,4,IF(FIND("C15",X11&amp;$GT11)&lt;50,15,-1)))),0)</f>
        <v>0</v>
      </c>
      <c r="Y200" s="145">
        <f>IF(Y8="C",IF(FIND("C1 ",Y11&amp;$GT11)&lt;50,1,IF(FIND("C2",Y11&amp;$GT11)&lt;50,2,IF(FIND("C4",Y11&amp;$GT11)&lt;50,4,IF(FIND("C15",Y11&amp;$GT11)&lt;50,15,-1)))),0)</f>
        <v>0</v>
      </c>
      <c r="Z200" s="145">
        <f>IF(Z8="C",IF(FIND("C1 ",Z11&amp;$GT11)&lt;50,1,IF(FIND("C2",Z11&amp;$GT11)&lt;50,2,IF(FIND("C4",Z11&amp;$GT11)&lt;50,4,IF(FIND("C15",Z11&amp;$GT11)&lt;50,15,-1)))),0)</f>
        <v>0</v>
      </c>
      <c r="AA200" s="145">
        <f>IF(AA8="C",IF(FIND("C1 ",AA11&amp;$GT11)&lt;50,1,IF(FIND("C2",AA11&amp;$GT11)&lt;50,2,IF(FIND("C4",AA11&amp;$GT11)&lt;50,4,IF(FIND("C15",AA11&amp;$GT11)&lt;50,15,-1)))),0)</f>
        <v>0</v>
      </c>
      <c r="AB200" s="145">
        <f>IF(AB8="C",IF(FIND("C1 ",AB11&amp;$GT11)&lt;50,1,IF(FIND("C2",AB11&amp;$GT11)&lt;50,2,IF(FIND("C4",AB11&amp;$GT11)&lt;50,4,IF(FIND("C15",AB11&amp;$GT11)&lt;50,15,-1)))),0)</f>
        <v>0</v>
      </c>
      <c r="AC200" s="145">
        <f>IF(AC8="C",IF(FIND("C1 ",AC11&amp;$GT11)&lt;50,1,IF(FIND("C2",AC11&amp;$GT11)&lt;50,2,IF(FIND("C4",AC11&amp;$GT11)&lt;50,4,IF(FIND("C15",AC11&amp;$GT11)&lt;50,15,-1)))),0)</f>
        <v>0</v>
      </c>
      <c r="AD200" s="145">
        <f>IF(AD8="C",IF(FIND("C1 ",AD11&amp;$GT11)&lt;50,1,IF(FIND("C2",AD11&amp;$GT11)&lt;50,2,IF(FIND("C4",AD11&amp;$GT11)&lt;50,4,IF(FIND("C15",AD11&amp;$GT11)&lt;50,15,-1)))),0)</f>
        <v>1</v>
      </c>
      <c r="AE200" s="145"/>
      <c r="AF200" s="145">
        <f>IF(AF8="C",IF(FIND("C1 ",AF11&amp;$GT11)&lt;50,1,IF(FIND("C2",AF11&amp;$GT11)&lt;50,2,IF(FIND("C4",AF11&amp;$GT11)&lt;50,4,IF(FIND("C15",AF11&amp;$GT11)&lt;50,15,-1)))),0)</f>
        <v>1</v>
      </c>
      <c r="AG200" s="145">
        <f>IF(AG8="C",IF(FIND("C1 ",AG11&amp;$GT11)&lt;50,1,IF(FIND("C2",AG11&amp;$GT11)&lt;50,2,IF(FIND("C4",AG11&amp;$GT11)&lt;50,4,IF(FIND("C15",AG11&amp;$GT11)&lt;50,15,-1)))),0)</f>
        <v>15</v>
      </c>
      <c r="AH200" s="145"/>
      <c r="AI200" s="145">
        <f>IF(AI8="C",IF(FIND("C1 ",AI11&amp;$GT11)&lt;50,1,IF(FIND("C2",AI11&amp;$GT11)&lt;50,2,IF(FIND("C4",AI11&amp;$GT11)&lt;50,4,IF(FIND("C15",AI11&amp;$GT11)&lt;50,15,-1)))),0)</f>
        <v>0</v>
      </c>
      <c r="AJ200" s="145">
        <f>IF(AJ8="C",IF(FIND("C1 ",AJ11&amp;$GT11)&lt;50,1,IF(FIND("C2",AJ11&amp;$GT11)&lt;50,2,IF(FIND("C4",AJ11&amp;$GT11)&lt;50,4,IF(FIND("C15",AJ11&amp;$GT11)&lt;50,15,-1)))),0)</f>
        <v>0</v>
      </c>
      <c r="AK200" s="145">
        <f>IF(AK8="C",IF(FIND("C1 ",AK11&amp;$GT11)&lt;50,1,IF(FIND("C2",AK11&amp;$GT11)&lt;50,2,IF(FIND("C4",AK11&amp;$GT11)&lt;50,4,IF(FIND("C15",AK11&amp;$GT11)&lt;50,15,-1)))),0)</f>
        <v>0</v>
      </c>
      <c r="AL200" s="145"/>
      <c r="AM200" s="145">
        <f>IF(AM8="C",IF(FIND("C1 ",AM11&amp;$GT11)&lt;50,1,IF(FIND("C2",AM11&amp;$GT11)&lt;50,2,IF(FIND("C4",AM11&amp;$GT11)&lt;50,4,IF(FIND("C15",AM11&amp;$GT11)&lt;50,15,-1)))),0)</f>
        <v>1</v>
      </c>
      <c r="AN200" s="145">
        <f>IF(AN8="C",IF(FIND("C1 ",AN11&amp;$GT11)&lt;50,1,IF(FIND("C2",AN11&amp;$GT11)&lt;50,2,IF(FIND("C4",AN11&amp;$GT11)&lt;50,4,IF(FIND("C15",AN11&amp;$GT11)&lt;50,15,-1)))),0)</f>
        <v>1</v>
      </c>
      <c r="AO200" s="145">
        <f>IF(AO8="C",IF(FIND("C1 ",AO11&amp;$GT11)&lt;50,1,IF(FIND("C2",AO11&amp;$GT11)&lt;50,2,IF(FIND("C4",AO11&amp;$GT11)&lt;50,4,IF(FIND("C15",AO11&amp;$GT11)&lt;50,15,-1)))),0)</f>
        <v>4</v>
      </c>
      <c r="AP200" s="145"/>
      <c r="AQ200" s="145"/>
      <c r="AR200" s="145">
        <f>IF(AR8="C",IF(FIND("C1 ",AR11&amp;$GT11)&lt;50,1,IF(FIND("C2",AR11&amp;$GT11)&lt;50,2,IF(FIND("C4",AR11&amp;$GT11)&lt;50,4,IF(FIND("C15",AR11&amp;$GT11)&lt;50,15,-1)))),0)</f>
        <v>15</v>
      </c>
      <c r="AS200" s="145">
        <f>IF(AS8="C",IF(FIND("C1 ",AS11&amp;$GT11)&lt;50,1,IF(FIND("C2",AS11&amp;$GT11)&lt;50,2,IF(FIND("C4",AS11&amp;$GT11)&lt;50,4,IF(FIND("C15",AS11&amp;$GT11)&lt;50,15,-1)))),0)</f>
        <v>0</v>
      </c>
      <c r="AT200" s="145">
        <f>IF(AT8="C",IF(FIND("C1 ",AT11&amp;$GT11)&lt;50,1,IF(FIND("C2",AT11&amp;$GT11)&lt;50,2,IF(FIND("C4",AT11&amp;$GT11)&lt;50,4,IF(FIND("C15",AT11&amp;$GT11)&lt;50,15,-1)))),0)</f>
        <v>0</v>
      </c>
      <c r="AU200" s="145"/>
      <c r="AV200" s="145"/>
      <c r="AW200" s="145"/>
      <c r="AX200" s="145">
        <f>IF(AX8="C",IF(FIND("C1 ",AX11&amp;$GT11)&lt;50,1,IF(FIND("C2",AX11&amp;$GT11)&lt;50,2,IF(FIND("C4",AX11&amp;$GT11)&lt;50,4,IF(FIND("C15",AX11&amp;$GT11)&lt;50,15,-1)))),0)</f>
        <v>1</v>
      </c>
      <c r="AY200" s="145">
        <f>IF(AY8="C",IF(FIND("C1 ",AY11&amp;$GT11)&lt;50,1,IF(FIND("C2",AY11&amp;$GT11)&lt;50,2,IF(FIND("C4",AY11&amp;$GT11)&lt;50,4,IF(FIND("C15",AY11&amp;$GT11)&lt;50,15,-1)))),0)</f>
        <v>1</v>
      </c>
      <c r="AZ200" s="145"/>
      <c r="BA200" s="145"/>
      <c r="BB200" s="145"/>
      <c r="BC200" s="145">
        <f>IF(BC8="C",IF(FIND("C1 ",BC11&amp;$GT11)&lt;50,1,IF(FIND("C2",BC11&amp;$GT11)&lt;50,2,IF(FIND("C4",BC11&amp;$GT11)&lt;50,4,IF(FIND("C15",BC11&amp;$GT11)&lt;50,15,-1)))),0)</f>
        <v>0</v>
      </c>
      <c r="BD200" s="145">
        <f>IF(BD8="C",IF(FIND("C1 ",BD11&amp;$GT11)&lt;50,1,IF(FIND("C2",BD11&amp;$GT11)&lt;50,2,IF(FIND("C4",BD11&amp;$GT11)&lt;50,4,IF(FIND("C15",BD11&amp;$GT11)&lt;50,15,-1)))),0)</f>
        <v>0</v>
      </c>
      <c r="BE200" s="145"/>
      <c r="BF200" s="145"/>
      <c r="BG200" s="145"/>
      <c r="BH200" s="145">
        <f>IF(BH8="C",IF(FIND("C1 ",BH11&amp;$GT11)&lt;50,1,IF(FIND("C2",BH11&amp;$GT11)&lt;50,2,IF(FIND("C4",BH11&amp;$GT11)&lt;50,4,IF(FIND("C15",BH11&amp;$GT11)&lt;50,15,-1)))),0)</f>
        <v>1</v>
      </c>
      <c r="BI200" s="145">
        <f>IF(BI8="C",IF(FIND("C1 ",BI11&amp;$GT11)&lt;50,1,IF(FIND("C2",BI11&amp;$GT11)&lt;50,2,IF(FIND("C4",BI11&amp;$GT11)&lt;50,4,IF(FIND("C15",BI11&amp;$GT11)&lt;50,15,-1)))),0)</f>
        <v>1</v>
      </c>
      <c r="BJ200" s="145"/>
      <c r="BK200" s="145"/>
      <c r="BL200" s="145"/>
      <c r="BM200" s="145">
        <f>IF(BM8="C",IF(FIND("C1 ",BM11&amp;$GT11)&lt;50,1,IF(FIND("C2",BM11&amp;$GT11)&lt;50,2,IF(FIND("C4",BM11&amp;$GT11)&lt;50,4,IF(FIND("C15",BM11&amp;$GT11)&lt;50,15,-1)))),0)</f>
        <v>0</v>
      </c>
      <c r="BN200" s="145">
        <f>IF(BN8="C",IF(FIND("C1 ",BN11&amp;$GT11)&lt;50,1,IF(FIND("C2",BN11&amp;$GT11)&lt;50,2,IF(FIND("C4",BN11&amp;$GT11)&lt;50,4,IF(FIND("C15",BN11&amp;$GT11)&lt;50,15,-1)))),0)</f>
        <v>0</v>
      </c>
      <c r="BO200" s="145">
        <f>IF(BO8="C",IF(FIND("C1 ",BO11&amp;$GT11)&lt;50,1,IF(FIND("C2",BO11&amp;$GT11)&lt;50,2,IF(FIND("C4",BO11&amp;$GT11)&lt;50,4,IF(FIND("C15",BO11&amp;$GT11)&lt;50,15,-1)))),0)</f>
        <v>0</v>
      </c>
      <c r="BP200" s="145">
        <f t="shared" ref="BP200:EA200" si="84">IF(BP8="C",IF(FIND("C1 ",BP11&amp;$GT11)&lt;50,1,IF(FIND("C2",BP11&amp;$GT11)&lt;50,2,IF(FIND("C4",BP11&amp;$GT11)&lt;50,4,IF(FIND("C15",BP11&amp;$GT11)&lt;50,15,-1)))),0)</f>
        <v>0</v>
      </c>
      <c r="BQ200" s="145">
        <f t="shared" si="84"/>
        <v>0</v>
      </c>
      <c r="BR200" s="145">
        <f t="shared" si="84"/>
        <v>0</v>
      </c>
      <c r="BS200" s="145">
        <f t="shared" si="84"/>
        <v>0</v>
      </c>
      <c r="BT200" s="145">
        <f t="shared" si="84"/>
        <v>0</v>
      </c>
      <c r="BU200" s="145">
        <f t="shared" si="84"/>
        <v>0</v>
      </c>
      <c r="BV200" s="145">
        <f t="shared" si="84"/>
        <v>0</v>
      </c>
      <c r="BW200" s="145">
        <f t="shared" si="84"/>
        <v>1</v>
      </c>
      <c r="BX200" s="145">
        <f t="shared" si="84"/>
        <v>1</v>
      </c>
      <c r="BY200" s="145">
        <f t="shared" si="84"/>
        <v>1</v>
      </c>
      <c r="BZ200" s="145">
        <f t="shared" si="84"/>
        <v>2</v>
      </c>
      <c r="CA200" s="145">
        <f t="shared" si="84"/>
        <v>4</v>
      </c>
      <c r="CB200" s="145">
        <f t="shared" si="84"/>
        <v>15</v>
      </c>
      <c r="CC200" s="145">
        <f t="shared" si="84"/>
        <v>1</v>
      </c>
      <c r="CD200" s="145">
        <f t="shared" si="84"/>
        <v>1</v>
      </c>
      <c r="CE200" s="145">
        <f t="shared" si="84"/>
        <v>1</v>
      </c>
      <c r="CF200" s="145">
        <f t="shared" si="84"/>
        <v>2</v>
      </c>
      <c r="CG200" s="145">
        <f t="shared" si="84"/>
        <v>4</v>
      </c>
      <c r="CH200" s="145">
        <f t="shared" si="84"/>
        <v>15</v>
      </c>
      <c r="CI200" s="145">
        <f t="shared" si="84"/>
        <v>15</v>
      </c>
      <c r="CJ200" s="145">
        <f t="shared" si="84"/>
        <v>0</v>
      </c>
      <c r="CK200" s="145">
        <f t="shared" si="84"/>
        <v>0</v>
      </c>
      <c r="CL200" s="145">
        <f t="shared" si="84"/>
        <v>0</v>
      </c>
      <c r="CM200" s="145">
        <f t="shared" si="84"/>
        <v>0</v>
      </c>
      <c r="CN200" s="145">
        <f t="shared" si="84"/>
        <v>0</v>
      </c>
      <c r="CO200" s="145">
        <f t="shared" si="84"/>
        <v>0</v>
      </c>
      <c r="CP200" s="145">
        <f t="shared" si="84"/>
        <v>0</v>
      </c>
      <c r="CQ200" s="145">
        <f t="shared" si="84"/>
        <v>0</v>
      </c>
      <c r="CR200" s="145">
        <f t="shared" si="84"/>
        <v>1</v>
      </c>
      <c r="CS200" s="145">
        <f t="shared" si="84"/>
        <v>1</v>
      </c>
      <c r="CT200" s="145">
        <f t="shared" si="84"/>
        <v>1</v>
      </c>
      <c r="CU200" s="145">
        <f t="shared" si="84"/>
        <v>2</v>
      </c>
      <c r="CV200" s="145">
        <f t="shared" si="84"/>
        <v>2</v>
      </c>
      <c r="CW200" s="145">
        <f t="shared" si="84"/>
        <v>2</v>
      </c>
      <c r="CX200" s="145">
        <f t="shared" si="84"/>
        <v>4</v>
      </c>
      <c r="CY200" s="145">
        <f t="shared" si="84"/>
        <v>4</v>
      </c>
      <c r="CZ200" s="145">
        <f t="shared" si="84"/>
        <v>15</v>
      </c>
      <c r="DA200" s="145">
        <f t="shared" si="84"/>
        <v>-1</v>
      </c>
      <c r="DB200" s="145">
        <f t="shared" si="84"/>
        <v>-1</v>
      </c>
      <c r="DC200" s="145">
        <f t="shared" si="84"/>
        <v>-1</v>
      </c>
      <c r="DD200" s="145">
        <f t="shared" si="84"/>
        <v>-1</v>
      </c>
      <c r="DE200" s="145">
        <f t="shared" si="84"/>
        <v>-1</v>
      </c>
      <c r="DF200" s="145">
        <f t="shared" si="84"/>
        <v>-1</v>
      </c>
      <c r="DG200" s="145">
        <f t="shared" si="84"/>
        <v>-1</v>
      </c>
      <c r="DH200" s="145">
        <f t="shared" si="84"/>
        <v>-1</v>
      </c>
      <c r="DI200" s="145">
        <f t="shared" si="84"/>
        <v>-1</v>
      </c>
      <c r="DJ200" s="145">
        <f t="shared" si="84"/>
        <v>-1</v>
      </c>
      <c r="DK200" s="145">
        <f t="shared" si="84"/>
        <v>-1</v>
      </c>
      <c r="DL200" s="145">
        <f t="shared" si="84"/>
        <v>-1</v>
      </c>
      <c r="DM200" s="145">
        <f t="shared" si="84"/>
        <v>-1</v>
      </c>
      <c r="DN200" s="145">
        <f t="shared" si="84"/>
        <v>-1</v>
      </c>
      <c r="DO200" s="145">
        <f t="shared" si="84"/>
        <v>-1</v>
      </c>
      <c r="DP200" s="145">
        <f t="shared" si="84"/>
        <v>-1</v>
      </c>
      <c r="DQ200" s="145">
        <f t="shared" si="84"/>
        <v>-1</v>
      </c>
      <c r="DR200" s="145">
        <f t="shared" si="84"/>
        <v>-1</v>
      </c>
      <c r="DS200" s="145">
        <f t="shared" si="84"/>
        <v>-1</v>
      </c>
      <c r="DT200" s="145">
        <f t="shared" si="84"/>
        <v>-1</v>
      </c>
      <c r="DU200" s="145">
        <f t="shared" si="84"/>
        <v>-1</v>
      </c>
      <c r="DV200" s="145">
        <f t="shared" si="84"/>
        <v>-1</v>
      </c>
      <c r="DW200" s="145">
        <f t="shared" si="84"/>
        <v>-1</v>
      </c>
      <c r="DX200" s="145">
        <f t="shared" si="84"/>
        <v>-1</v>
      </c>
      <c r="DY200" s="145">
        <f t="shared" si="84"/>
        <v>-1</v>
      </c>
      <c r="DZ200" s="145">
        <f t="shared" si="84"/>
        <v>-1</v>
      </c>
      <c r="EA200" s="145">
        <f t="shared" si="84"/>
        <v>-1</v>
      </c>
      <c r="EB200" s="145">
        <f t="shared" ref="EB200:GC200" si="85">IF(EB8="C",IF(FIND("C1 ",EB11&amp;$GT11)&lt;50,1,IF(FIND("C2",EB11&amp;$GT11)&lt;50,2,IF(FIND("C4",EB11&amp;$GT11)&lt;50,4,IF(FIND("C15",EB11&amp;$GT11)&lt;50,15,-1)))),0)</f>
        <v>-1</v>
      </c>
      <c r="EC200" s="145">
        <f t="shared" si="85"/>
        <v>-1</v>
      </c>
      <c r="ED200" s="145">
        <f t="shared" si="85"/>
        <v>-1</v>
      </c>
      <c r="EE200" s="145">
        <f t="shared" si="85"/>
        <v>-1</v>
      </c>
      <c r="EF200" s="145">
        <f t="shared" si="85"/>
        <v>-1</v>
      </c>
      <c r="EG200" s="145">
        <f t="shared" si="85"/>
        <v>-1</v>
      </c>
      <c r="EH200" s="145">
        <f t="shared" si="85"/>
        <v>-1</v>
      </c>
      <c r="EI200" s="145">
        <f t="shared" si="85"/>
        <v>-1</v>
      </c>
      <c r="EJ200" s="145">
        <f t="shared" si="85"/>
        <v>-1</v>
      </c>
      <c r="EK200" s="145">
        <f t="shared" si="85"/>
        <v>-1</v>
      </c>
      <c r="EL200" s="145">
        <f t="shared" si="85"/>
        <v>-1</v>
      </c>
      <c r="EM200" s="145">
        <f t="shared" si="85"/>
        <v>-1</v>
      </c>
      <c r="EN200" s="145">
        <f t="shared" si="85"/>
        <v>-1</v>
      </c>
      <c r="EO200" s="145">
        <f t="shared" si="85"/>
        <v>-1</v>
      </c>
      <c r="EP200" s="145">
        <f t="shared" si="85"/>
        <v>-1</v>
      </c>
      <c r="EQ200" s="145">
        <f t="shared" si="85"/>
        <v>-1</v>
      </c>
      <c r="ER200" s="145">
        <f t="shared" si="85"/>
        <v>-1</v>
      </c>
      <c r="ES200" s="145">
        <f t="shared" si="85"/>
        <v>-1</v>
      </c>
      <c r="ET200" s="145">
        <f t="shared" si="85"/>
        <v>-1</v>
      </c>
      <c r="EU200" s="145">
        <f t="shared" si="85"/>
        <v>-1</v>
      </c>
      <c r="EV200" s="145">
        <f t="shared" si="85"/>
        <v>-1</v>
      </c>
      <c r="EW200" s="145">
        <f t="shared" si="85"/>
        <v>-1</v>
      </c>
      <c r="EX200" s="145">
        <f t="shared" si="85"/>
        <v>-1</v>
      </c>
      <c r="EY200" s="145">
        <f t="shared" si="85"/>
        <v>-1</v>
      </c>
      <c r="EZ200" s="145">
        <f t="shared" si="85"/>
        <v>-1</v>
      </c>
      <c r="FA200" s="145">
        <f t="shared" si="85"/>
        <v>-1</v>
      </c>
      <c r="FB200" s="145">
        <f t="shared" si="85"/>
        <v>-1</v>
      </c>
      <c r="FC200" s="145">
        <f t="shared" si="85"/>
        <v>-1</v>
      </c>
      <c r="FD200" s="145">
        <f t="shared" si="85"/>
        <v>-1</v>
      </c>
      <c r="FE200" s="145">
        <f t="shared" si="85"/>
        <v>-1</v>
      </c>
      <c r="FF200" s="145">
        <f t="shared" si="85"/>
        <v>-1</v>
      </c>
      <c r="FG200" s="145">
        <f t="shared" si="85"/>
        <v>-1</v>
      </c>
      <c r="FH200" s="145">
        <f t="shared" si="85"/>
        <v>-1</v>
      </c>
      <c r="FI200" s="145">
        <f t="shared" si="85"/>
        <v>-1</v>
      </c>
      <c r="FJ200" s="145">
        <f t="shared" si="85"/>
        <v>-1</v>
      </c>
      <c r="FK200" s="145">
        <f t="shared" si="85"/>
        <v>-1</v>
      </c>
      <c r="FL200" s="145">
        <f t="shared" si="85"/>
        <v>-1</v>
      </c>
      <c r="FM200" s="145">
        <f t="shared" si="85"/>
        <v>-1</v>
      </c>
      <c r="FN200" s="145">
        <f t="shared" si="85"/>
        <v>-1</v>
      </c>
      <c r="FO200" s="145">
        <f t="shared" si="85"/>
        <v>-1</v>
      </c>
      <c r="FP200" s="145">
        <f t="shared" si="85"/>
        <v>-1</v>
      </c>
      <c r="FQ200" s="145">
        <f t="shared" si="85"/>
        <v>-1</v>
      </c>
      <c r="FR200" s="145">
        <f t="shared" si="85"/>
        <v>-1</v>
      </c>
      <c r="FS200" s="145">
        <f t="shared" si="85"/>
        <v>-1</v>
      </c>
      <c r="FT200" s="145">
        <f t="shared" si="85"/>
        <v>-1</v>
      </c>
      <c r="FU200" s="145">
        <f t="shared" si="85"/>
        <v>-1</v>
      </c>
      <c r="FV200" s="145">
        <f t="shared" si="85"/>
        <v>-1</v>
      </c>
      <c r="FW200" s="145">
        <f t="shared" si="85"/>
        <v>-1</v>
      </c>
      <c r="FX200" s="145">
        <f t="shared" si="85"/>
        <v>-1</v>
      </c>
      <c r="FY200" s="145">
        <f t="shared" si="85"/>
        <v>-1</v>
      </c>
      <c r="FZ200" s="145">
        <f t="shared" si="85"/>
        <v>-1</v>
      </c>
      <c r="GA200" s="145">
        <f t="shared" si="85"/>
        <v>-1</v>
      </c>
      <c r="GB200" s="145">
        <f t="shared" si="85"/>
        <v>-1</v>
      </c>
      <c r="GC200" s="145">
        <f t="shared" si="85"/>
        <v>-1</v>
      </c>
    </row>
    <row r="201" spans="1:203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 t="s">
        <v>175</v>
      </c>
      <c r="Q201" s="154"/>
      <c r="R201" s="17"/>
      <c r="S201" s="17"/>
      <c r="T201" s="17"/>
      <c r="U201" s="17">
        <f>IF(U199+U200&gt;=0,U199+U200,0)</f>
        <v>1</v>
      </c>
      <c r="V201" s="17">
        <f t="shared" ref="V201:CV201" si="86">IF(V199+V200&gt;=0,V199+V200,0)</f>
        <v>2</v>
      </c>
      <c r="W201" s="17">
        <f t="shared" si="86"/>
        <v>1</v>
      </c>
      <c r="X201" s="17">
        <f t="shared" si="86"/>
        <v>2</v>
      </c>
      <c r="Y201" s="17">
        <f t="shared" si="86"/>
        <v>1</v>
      </c>
      <c r="Z201" s="17">
        <f t="shared" si="86"/>
        <v>1</v>
      </c>
      <c r="AA201" s="17">
        <f t="shared" si="86"/>
        <v>2</v>
      </c>
      <c r="AB201" s="17">
        <f t="shared" si="86"/>
        <v>4</v>
      </c>
      <c r="AC201" s="17">
        <f t="shared" si="86"/>
        <v>1</v>
      </c>
      <c r="AD201" s="17">
        <f t="shared" si="86"/>
        <v>1</v>
      </c>
      <c r="AE201" s="17"/>
      <c r="AF201" s="17">
        <f t="shared" si="86"/>
        <v>1</v>
      </c>
      <c r="AG201" s="17">
        <f t="shared" si="86"/>
        <v>15</v>
      </c>
      <c r="AH201" s="17"/>
      <c r="AI201" s="17">
        <f t="shared" si="86"/>
        <v>1</v>
      </c>
      <c r="AJ201" s="17">
        <f t="shared" si="86"/>
        <v>2</v>
      </c>
      <c r="AK201" s="17">
        <f t="shared" si="86"/>
        <v>4</v>
      </c>
      <c r="AL201" s="17"/>
      <c r="AM201" s="17">
        <f t="shared" si="86"/>
        <v>1</v>
      </c>
      <c r="AN201" s="17">
        <f t="shared" si="86"/>
        <v>1</v>
      </c>
      <c r="AO201" s="17">
        <f t="shared" si="86"/>
        <v>4</v>
      </c>
      <c r="AP201" s="17"/>
      <c r="AQ201" s="17"/>
      <c r="AR201" s="17">
        <f t="shared" si="86"/>
        <v>15</v>
      </c>
      <c r="AS201" s="17">
        <f t="shared" si="86"/>
        <v>1</v>
      </c>
      <c r="AT201" s="17">
        <f t="shared" si="86"/>
        <v>1</v>
      </c>
      <c r="AU201" s="17"/>
      <c r="AV201" s="17"/>
      <c r="AW201" s="17"/>
      <c r="AX201" s="17">
        <f t="shared" si="86"/>
        <v>1</v>
      </c>
      <c r="AY201" s="17">
        <f t="shared" si="86"/>
        <v>1</v>
      </c>
      <c r="AZ201" s="17"/>
      <c r="BA201" s="17"/>
      <c r="BB201" s="17"/>
      <c r="BC201" s="17">
        <f t="shared" si="86"/>
        <v>1</v>
      </c>
      <c r="BD201" s="17">
        <f t="shared" si="86"/>
        <v>1</v>
      </c>
      <c r="BE201" s="17"/>
      <c r="BF201" s="17"/>
      <c r="BG201" s="17"/>
      <c r="BH201" s="17">
        <f t="shared" si="86"/>
        <v>1</v>
      </c>
      <c r="BI201" s="17">
        <f t="shared" si="86"/>
        <v>1</v>
      </c>
      <c r="BJ201" s="17"/>
      <c r="BK201" s="17"/>
      <c r="BL201" s="17"/>
      <c r="BM201" s="17">
        <f t="shared" si="86"/>
        <v>1</v>
      </c>
      <c r="BN201" s="17">
        <f t="shared" si="86"/>
        <v>1</v>
      </c>
      <c r="BO201" s="17">
        <f t="shared" si="86"/>
        <v>1</v>
      </c>
      <c r="BP201" s="17">
        <f t="shared" si="86"/>
        <v>2</v>
      </c>
      <c r="BQ201" s="17">
        <f t="shared" si="86"/>
        <v>4</v>
      </c>
      <c r="BR201" s="17">
        <f t="shared" si="86"/>
        <v>1</v>
      </c>
      <c r="BS201" s="17">
        <f t="shared" si="86"/>
        <v>1</v>
      </c>
      <c r="BT201" s="17">
        <f t="shared" si="86"/>
        <v>1</v>
      </c>
      <c r="BU201" s="17">
        <f t="shared" si="86"/>
        <v>2</v>
      </c>
      <c r="BV201" s="17">
        <f t="shared" si="86"/>
        <v>4</v>
      </c>
      <c r="BW201" s="17">
        <f t="shared" si="86"/>
        <v>1</v>
      </c>
      <c r="BX201" s="17">
        <f t="shared" si="86"/>
        <v>1</v>
      </c>
      <c r="BY201" s="17">
        <f t="shared" si="86"/>
        <v>1</v>
      </c>
      <c r="BZ201" s="17">
        <f t="shared" si="86"/>
        <v>2</v>
      </c>
      <c r="CA201" s="17">
        <f t="shared" si="86"/>
        <v>4</v>
      </c>
      <c r="CB201" s="17">
        <f t="shared" si="86"/>
        <v>15</v>
      </c>
      <c r="CC201" s="17">
        <f t="shared" si="86"/>
        <v>1</v>
      </c>
      <c r="CD201" s="17">
        <f t="shared" si="86"/>
        <v>1</v>
      </c>
      <c r="CE201" s="17">
        <f t="shared" si="86"/>
        <v>1</v>
      </c>
      <c r="CF201" s="17">
        <f t="shared" si="86"/>
        <v>2</v>
      </c>
      <c r="CG201" s="17">
        <f t="shared" si="86"/>
        <v>4</v>
      </c>
      <c r="CH201" s="17">
        <f t="shared" si="86"/>
        <v>15</v>
      </c>
      <c r="CI201" s="17">
        <f t="shared" si="86"/>
        <v>15</v>
      </c>
      <c r="CJ201" s="17">
        <f t="shared" si="86"/>
        <v>1</v>
      </c>
      <c r="CK201" s="17">
        <f t="shared" si="86"/>
        <v>1</v>
      </c>
      <c r="CL201" s="17">
        <f t="shared" si="86"/>
        <v>1</v>
      </c>
      <c r="CM201" s="17">
        <f t="shared" si="86"/>
        <v>2</v>
      </c>
      <c r="CN201" s="17">
        <f t="shared" si="86"/>
        <v>2</v>
      </c>
      <c r="CO201" s="17">
        <f t="shared" si="86"/>
        <v>2</v>
      </c>
      <c r="CP201" s="17">
        <f t="shared" si="86"/>
        <v>4</v>
      </c>
      <c r="CQ201" s="17">
        <f t="shared" si="86"/>
        <v>4</v>
      </c>
      <c r="CR201" s="17">
        <f t="shared" si="86"/>
        <v>1</v>
      </c>
      <c r="CS201" s="17">
        <f t="shared" si="86"/>
        <v>1</v>
      </c>
      <c r="CT201" s="17">
        <f t="shared" si="86"/>
        <v>1</v>
      </c>
      <c r="CU201" s="17">
        <f t="shared" si="86"/>
        <v>2</v>
      </c>
      <c r="CV201" s="17">
        <f t="shared" si="86"/>
        <v>2</v>
      </c>
      <c r="CW201" s="17">
        <f t="shared" ref="CW201:GC201" si="87">IF(CW199+CW200&gt;=0,CW199+CW200,0)</f>
        <v>2</v>
      </c>
      <c r="CX201" s="17">
        <f t="shared" si="87"/>
        <v>4</v>
      </c>
      <c r="CY201" s="17">
        <f t="shared" si="87"/>
        <v>4</v>
      </c>
      <c r="CZ201" s="17">
        <f t="shared" si="87"/>
        <v>15</v>
      </c>
      <c r="DA201" s="17">
        <f t="shared" si="87"/>
        <v>0</v>
      </c>
      <c r="DB201" s="17">
        <f t="shared" si="87"/>
        <v>0</v>
      </c>
      <c r="DC201" s="17">
        <f t="shared" si="87"/>
        <v>0</v>
      </c>
      <c r="DD201" s="17">
        <f t="shared" si="87"/>
        <v>0</v>
      </c>
      <c r="DE201" s="17">
        <f t="shared" si="87"/>
        <v>0</v>
      </c>
      <c r="DF201" s="17">
        <f t="shared" si="87"/>
        <v>0</v>
      </c>
      <c r="DG201" s="17">
        <f t="shared" si="87"/>
        <v>0</v>
      </c>
      <c r="DH201" s="17">
        <f t="shared" si="87"/>
        <v>0</v>
      </c>
      <c r="DI201" s="17">
        <f t="shared" si="87"/>
        <v>0</v>
      </c>
      <c r="DJ201" s="17">
        <f t="shared" si="87"/>
        <v>0</v>
      </c>
      <c r="DK201" s="17">
        <f t="shared" si="87"/>
        <v>0</v>
      </c>
      <c r="DL201" s="17">
        <f t="shared" si="87"/>
        <v>0</v>
      </c>
      <c r="DM201" s="17">
        <f t="shared" si="87"/>
        <v>0</v>
      </c>
      <c r="DN201" s="17">
        <f t="shared" si="87"/>
        <v>0</v>
      </c>
      <c r="DO201" s="17">
        <f t="shared" si="87"/>
        <v>0</v>
      </c>
      <c r="DP201" s="17">
        <f t="shared" si="87"/>
        <v>0</v>
      </c>
      <c r="DQ201" s="17">
        <f t="shared" si="87"/>
        <v>0</v>
      </c>
      <c r="DR201" s="17">
        <f t="shared" si="87"/>
        <v>0</v>
      </c>
      <c r="DS201" s="17">
        <f t="shared" si="87"/>
        <v>0</v>
      </c>
      <c r="DT201" s="17">
        <f t="shared" si="87"/>
        <v>0</v>
      </c>
      <c r="DU201" s="17">
        <f t="shared" si="87"/>
        <v>0</v>
      </c>
      <c r="DV201" s="17">
        <f t="shared" si="87"/>
        <v>0</v>
      </c>
      <c r="DW201" s="17">
        <f t="shared" si="87"/>
        <v>0</v>
      </c>
      <c r="DX201" s="17">
        <f t="shared" si="87"/>
        <v>0</v>
      </c>
      <c r="DY201" s="17">
        <f t="shared" si="87"/>
        <v>0</v>
      </c>
      <c r="DZ201" s="17">
        <f t="shared" si="87"/>
        <v>0</v>
      </c>
      <c r="EA201" s="17">
        <f t="shared" si="87"/>
        <v>0</v>
      </c>
      <c r="EB201" s="17">
        <f t="shared" si="87"/>
        <v>0</v>
      </c>
      <c r="EC201" s="17">
        <f t="shared" si="87"/>
        <v>0</v>
      </c>
      <c r="ED201" s="17">
        <f t="shared" si="87"/>
        <v>0</v>
      </c>
      <c r="EE201" s="17">
        <f t="shared" si="87"/>
        <v>0</v>
      </c>
      <c r="EF201" s="17">
        <f t="shared" si="87"/>
        <v>0</v>
      </c>
      <c r="EG201" s="17">
        <f t="shared" si="87"/>
        <v>0</v>
      </c>
      <c r="EH201" s="17">
        <f t="shared" si="87"/>
        <v>0</v>
      </c>
      <c r="EI201" s="17">
        <f t="shared" si="87"/>
        <v>0</v>
      </c>
      <c r="EJ201" s="17">
        <f t="shared" si="87"/>
        <v>0</v>
      </c>
      <c r="EK201" s="17">
        <f t="shared" si="87"/>
        <v>0</v>
      </c>
      <c r="EL201" s="17">
        <f t="shared" si="87"/>
        <v>0</v>
      </c>
      <c r="EM201" s="17">
        <f t="shared" si="87"/>
        <v>0</v>
      </c>
      <c r="EN201" s="17">
        <f t="shared" si="87"/>
        <v>0</v>
      </c>
      <c r="EO201" s="17">
        <f t="shared" si="87"/>
        <v>0</v>
      </c>
      <c r="EP201" s="17">
        <f t="shared" si="87"/>
        <v>0</v>
      </c>
      <c r="EQ201" s="17">
        <f t="shared" si="87"/>
        <v>0</v>
      </c>
      <c r="ER201" s="17">
        <f t="shared" si="87"/>
        <v>0</v>
      </c>
      <c r="ES201" s="17">
        <f t="shared" si="87"/>
        <v>0</v>
      </c>
      <c r="ET201" s="17">
        <f t="shared" si="87"/>
        <v>0</v>
      </c>
      <c r="EU201" s="17">
        <f t="shared" si="87"/>
        <v>0</v>
      </c>
      <c r="EV201" s="17">
        <f t="shared" si="87"/>
        <v>0</v>
      </c>
      <c r="EW201" s="17">
        <f t="shared" si="87"/>
        <v>0</v>
      </c>
      <c r="EX201" s="17">
        <f t="shared" si="87"/>
        <v>0</v>
      </c>
      <c r="EY201" s="17">
        <f t="shared" si="87"/>
        <v>0</v>
      </c>
      <c r="EZ201" s="17">
        <f t="shared" si="87"/>
        <v>0</v>
      </c>
      <c r="FA201" s="17">
        <f t="shared" si="87"/>
        <v>0</v>
      </c>
      <c r="FB201" s="17">
        <f t="shared" si="87"/>
        <v>0</v>
      </c>
      <c r="FC201" s="17">
        <f t="shared" si="87"/>
        <v>0</v>
      </c>
      <c r="FD201" s="17">
        <f t="shared" si="87"/>
        <v>0</v>
      </c>
      <c r="FE201" s="17">
        <f t="shared" si="87"/>
        <v>0</v>
      </c>
      <c r="FF201" s="17">
        <f t="shared" si="87"/>
        <v>0</v>
      </c>
      <c r="FG201" s="17">
        <f t="shared" si="87"/>
        <v>0</v>
      </c>
      <c r="FH201" s="17">
        <f t="shared" si="87"/>
        <v>0</v>
      </c>
      <c r="FI201" s="17">
        <f t="shared" si="87"/>
        <v>0</v>
      </c>
      <c r="FJ201" s="17">
        <f t="shared" si="87"/>
        <v>0</v>
      </c>
      <c r="FK201" s="17">
        <f t="shared" si="87"/>
        <v>0</v>
      </c>
      <c r="FL201" s="17">
        <f t="shared" si="87"/>
        <v>0</v>
      </c>
      <c r="FM201" s="17">
        <f t="shared" si="87"/>
        <v>0</v>
      </c>
      <c r="FN201" s="17">
        <f t="shared" si="87"/>
        <v>0</v>
      </c>
      <c r="FO201" s="17">
        <f t="shared" si="87"/>
        <v>0</v>
      </c>
      <c r="FP201" s="17">
        <f t="shared" si="87"/>
        <v>0</v>
      </c>
      <c r="FQ201" s="17">
        <f t="shared" si="87"/>
        <v>0</v>
      </c>
      <c r="FR201" s="17">
        <f t="shared" si="87"/>
        <v>0</v>
      </c>
      <c r="FS201" s="17">
        <f t="shared" si="87"/>
        <v>0</v>
      </c>
      <c r="FT201" s="17">
        <f t="shared" si="87"/>
        <v>0</v>
      </c>
      <c r="FU201" s="17">
        <f t="shared" si="87"/>
        <v>0</v>
      </c>
      <c r="FV201" s="17">
        <f t="shared" si="87"/>
        <v>0</v>
      </c>
      <c r="FW201" s="17">
        <f t="shared" si="87"/>
        <v>0</v>
      </c>
      <c r="FX201" s="17">
        <f t="shared" si="87"/>
        <v>0</v>
      </c>
      <c r="FY201" s="17">
        <f t="shared" si="87"/>
        <v>0</v>
      </c>
      <c r="FZ201" s="17">
        <f t="shared" si="87"/>
        <v>0</v>
      </c>
      <c r="GA201" s="17">
        <f t="shared" si="87"/>
        <v>0</v>
      </c>
      <c r="GB201" s="17">
        <f t="shared" si="87"/>
        <v>0</v>
      </c>
      <c r="GC201" s="17">
        <f t="shared" si="87"/>
        <v>0</v>
      </c>
    </row>
    <row r="202" spans="1:203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 t="s">
        <v>176</v>
      </c>
      <c r="Q202" s="154"/>
      <c r="R202" s="17"/>
      <c r="S202" s="17"/>
      <c r="T202" s="17"/>
      <c r="U202" s="17">
        <f>IF(FIND("Men",U11&amp;$GT11)&lt;50,U201,IF(FIND("Women",U11&amp;$GT11)&lt;50,U201,U201*2))</f>
        <v>2</v>
      </c>
      <c r="V202" s="17">
        <f>IF(FIND("Men",V11&amp;$GT11)&lt;50,V201,IF(FIND("Women",V11&amp;$GT11)&lt;50,V201,V201*2))</f>
        <v>4</v>
      </c>
      <c r="W202" s="17">
        <f>IF(FIND("Men",W11&amp;$GT11)&lt;50,W201,IF(FIND("Women",W11&amp;$GT11)&lt;50,W201,W201*2))</f>
        <v>2</v>
      </c>
      <c r="X202" s="17">
        <f>IF(FIND("Men",X11&amp;$GT11)&lt;50,X201,IF(FIND("Women",X11&amp;$GT11)&lt;50,X201,X201*2))</f>
        <v>4</v>
      </c>
      <c r="Y202" s="17">
        <f>IF(FIND("Men",Y11&amp;$GT11)&lt;50,Y201,IF(FIND("Women",Y11&amp;$GT11)&lt;50,Y201,Y201*2))</f>
        <v>2</v>
      </c>
      <c r="Z202" s="17">
        <f>IF(FIND("Men",Z11&amp;$GT11)&lt;50,Z201,IF(FIND("Women",Z11&amp;$GT11)&lt;50,Z201,Z201*2))</f>
        <v>2</v>
      </c>
      <c r="AA202" s="17">
        <f>IF(FIND("Men",AA11&amp;$GT11)&lt;50,AA201,IF(FIND("Women",AA11&amp;$GT11)&lt;50,AA201,AA201*2))</f>
        <v>4</v>
      </c>
      <c r="AB202" s="17">
        <f>IF(FIND("Men",AB11&amp;$GT11)&lt;50,AB201,IF(FIND("Women",AB11&amp;$GT11)&lt;50,AB201,AB201*2))</f>
        <v>8</v>
      </c>
      <c r="AC202" s="17">
        <f>IF(FIND("Men",AC11&amp;$GT11)&lt;50,AC201,IF(FIND("Women",AC11&amp;$GT11)&lt;50,AC201,AC201*2))</f>
        <v>2</v>
      </c>
      <c r="AD202" s="17">
        <f>IF(FIND("Men",AD11&amp;$GT11)&lt;50,AD201,IF(FIND("Women",AD11&amp;$GT11)&lt;50,AD201,AD201*2))</f>
        <v>2</v>
      </c>
      <c r="AE202" s="17"/>
      <c r="AF202" s="17">
        <f>IF(FIND("Men",AF11&amp;$GT11)&lt;50,AF201,IF(FIND("Women",AF11&amp;$GT11)&lt;50,AF201,AF201*2))</f>
        <v>2</v>
      </c>
      <c r="AG202" s="17">
        <f>IF(FIND("Men",AG11&amp;$GT11)&lt;50,AG201,IF(FIND("Women",AG11&amp;$GT11)&lt;50,AG201,AG201*2))</f>
        <v>30</v>
      </c>
      <c r="AH202" s="17"/>
      <c r="AI202" s="17">
        <f>IF(FIND("Men",AI11&amp;$GT11)&lt;50,AI201,IF(FIND("Women",AI11&amp;$GT11)&lt;50,AI201,AI201*2))</f>
        <v>2</v>
      </c>
      <c r="AJ202" s="17">
        <f>IF(FIND("Men",AJ11&amp;$GT11)&lt;50,AJ201,IF(FIND("Women",AJ11&amp;$GT11)&lt;50,AJ201,AJ201*2))</f>
        <v>4</v>
      </c>
      <c r="AK202" s="17">
        <f>IF(FIND("Men",AK11&amp;$GT11)&lt;50,AK201,IF(FIND("Women",AK11&amp;$GT11)&lt;50,AK201,AK201*2))</f>
        <v>8</v>
      </c>
      <c r="AL202" s="17"/>
      <c r="AM202" s="17">
        <f>IF(FIND("Men",AM11&amp;$GT11)&lt;50,AM201,IF(FIND("Women",AM11&amp;$GT11)&lt;50,AM201,AM201*2))</f>
        <v>2</v>
      </c>
      <c r="AN202" s="17">
        <f>IF(FIND("Men",AN11&amp;$GT11)&lt;50,AN201,IF(FIND("Women",AN11&amp;$GT11)&lt;50,AN201,AN201*2))</f>
        <v>2</v>
      </c>
      <c r="AO202" s="17">
        <f>IF(FIND("Men",AO11&amp;$GT11)&lt;50,AO201,IF(FIND("Women",AO11&amp;$GT11)&lt;50,AO201,AO201*2))</f>
        <v>8</v>
      </c>
      <c r="AP202" s="17"/>
      <c r="AQ202" s="17"/>
      <c r="AR202" s="17">
        <f>IF(FIND("Men",AR11&amp;$GT11)&lt;50,AR201,IF(FIND("Women",AR11&amp;$GT11)&lt;50,AR201,AR201*2))</f>
        <v>30</v>
      </c>
      <c r="AS202" s="17">
        <f>IF(FIND("Men",AS11&amp;$GT11)&lt;50,AS201,IF(FIND("Women",AS11&amp;$GT11)&lt;50,AS201,AS201*2))</f>
        <v>1</v>
      </c>
      <c r="AT202" s="17">
        <f>IF(FIND("Men",AT11&amp;$GT11)&lt;50,AT201,IF(FIND("Women",AT11&amp;$GT11)&lt;50,AT201,AT201*2))</f>
        <v>1</v>
      </c>
      <c r="AU202" s="17"/>
      <c r="AV202" s="17"/>
      <c r="AW202" s="17"/>
      <c r="AX202" s="17">
        <f>IF(FIND("Men",AX11&amp;$GT11)&lt;50,AX201,IF(FIND("Women",AX11&amp;$GT11)&lt;50,AX201,AX201*2))</f>
        <v>1</v>
      </c>
      <c r="AY202" s="17">
        <f>IF(FIND("Men",AY11&amp;$GT11)&lt;50,AY201,IF(FIND("Women",AY11&amp;$GT11)&lt;50,AY201,AY201*2))</f>
        <v>1</v>
      </c>
      <c r="AZ202" s="17"/>
      <c r="BA202" s="17"/>
      <c r="BB202" s="17"/>
      <c r="BC202" s="17">
        <f>IF(FIND("Men",BC11&amp;$GT11)&lt;50,BC201,IF(FIND("Women",BC11&amp;$GT11)&lt;50,BC201,BC201*2))</f>
        <v>1</v>
      </c>
      <c r="BD202" s="17">
        <f>IF(FIND("Men",BD11&amp;$GT11)&lt;50,BD201,IF(FIND("Women",BD11&amp;$GT11)&lt;50,BD201,BD201*2))</f>
        <v>1</v>
      </c>
      <c r="BE202" s="17"/>
      <c r="BF202" s="17"/>
      <c r="BG202" s="17"/>
      <c r="BH202" s="17">
        <f>IF(FIND("Men",BH11&amp;$GT11)&lt;50,BH201,IF(FIND("Women",BH11&amp;$GT11)&lt;50,BH201,BH201*2))</f>
        <v>1</v>
      </c>
      <c r="BI202" s="17">
        <f>IF(FIND("Men",BI11&amp;$GT11)&lt;50,BI201,IF(FIND("Women",BI11&amp;$GT11)&lt;50,BI201,BI201*2))</f>
        <v>1</v>
      </c>
      <c r="BJ202" s="17"/>
      <c r="BK202" s="17"/>
      <c r="BL202" s="17"/>
      <c r="BM202" s="17">
        <f>IF(FIND("Men",BM11&amp;$GT11)&lt;50,BM201,IF(FIND("Women",BM11&amp;$GT11)&lt;50,BM201,BM201*2))</f>
        <v>1</v>
      </c>
      <c r="BN202" s="17">
        <f>IF(FIND("Men",BN11&amp;$GT11)&lt;50,BN201,IF(FIND("Women",BN11&amp;$GT11)&lt;50,BN201,BN201*2))</f>
        <v>1</v>
      </c>
      <c r="BO202" s="17">
        <f>IF(FIND("Men",BO11&amp;$GT11)&lt;50,BO201,IF(FIND("Women",BO11&amp;$GT11)&lt;50,BO201,BO201*2))</f>
        <v>1</v>
      </c>
      <c r="BP202" s="17">
        <f t="shared" ref="BP202:EA202" si="88">IF(FIND("Men",BP11&amp;$GT11)&lt;50,BP201,IF(FIND("Women",BP11&amp;$GT11)&lt;50,BP201,BP201*2))</f>
        <v>2</v>
      </c>
      <c r="BQ202" s="17">
        <f t="shared" si="88"/>
        <v>4</v>
      </c>
      <c r="BR202" s="17">
        <f t="shared" si="88"/>
        <v>1</v>
      </c>
      <c r="BS202" s="17">
        <f t="shared" si="88"/>
        <v>1</v>
      </c>
      <c r="BT202" s="17">
        <f t="shared" si="88"/>
        <v>1</v>
      </c>
      <c r="BU202" s="17">
        <f t="shared" si="88"/>
        <v>2</v>
      </c>
      <c r="BV202" s="17">
        <f t="shared" si="88"/>
        <v>4</v>
      </c>
      <c r="BW202" s="17">
        <f t="shared" si="88"/>
        <v>1</v>
      </c>
      <c r="BX202" s="17">
        <f t="shared" si="88"/>
        <v>1</v>
      </c>
      <c r="BY202" s="17">
        <f t="shared" si="88"/>
        <v>1</v>
      </c>
      <c r="BZ202" s="17">
        <f t="shared" si="88"/>
        <v>2</v>
      </c>
      <c r="CA202" s="17">
        <f t="shared" si="88"/>
        <v>4</v>
      </c>
      <c r="CB202" s="17">
        <f t="shared" si="88"/>
        <v>15</v>
      </c>
      <c r="CC202" s="17">
        <f t="shared" si="88"/>
        <v>1</v>
      </c>
      <c r="CD202" s="17">
        <f t="shared" si="88"/>
        <v>1</v>
      </c>
      <c r="CE202" s="17">
        <f t="shared" si="88"/>
        <v>1</v>
      </c>
      <c r="CF202" s="17">
        <f t="shared" si="88"/>
        <v>2</v>
      </c>
      <c r="CG202" s="17">
        <f t="shared" si="88"/>
        <v>4</v>
      </c>
      <c r="CH202" s="17">
        <f t="shared" si="88"/>
        <v>15</v>
      </c>
      <c r="CI202" s="17">
        <f t="shared" si="88"/>
        <v>30</v>
      </c>
      <c r="CJ202" s="17">
        <f t="shared" si="88"/>
        <v>2</v>
      </c>
      <c r="CK202" s="17">
        <f t="shared" si="88"/>
        <v>1</v>
      </c>
      <c r="CL202" s="17">
        <f t="shared" si="88"/>
        <v>1</v>
      </c>
      <c r="CM202" s="17">
        <f t="shared" si="88"/>
        <v>4</v>
      </c>
      <c r="CN202" s="17">
        <f t="shared" si="88"/>
        <v>2</v>
      </c>
      <c r="CO202" s="17">
        <f t="shared" si="88"/>
        <v>2</v>
      </c>
      <c r="CP202" s="17">
        <f t="shared" si="88"/>
        <v>4</v>
      </c>
      <c r="CQ202" s="17">
        <f t="shared" si="88"/>
        <v>4</v>
      </c>
      <c r="CR202" s="17">
        <f t="shared" si="88"/>
        <v>2</v>
      </c>
      <c r="CS202" s="17">
        <f t="shared" si="88"/>
        <v>1</v>
      </c>
      <c r="CT202" s="17">
        <f t="shared" si="88"/>
        <v>1</v>
      </c>
      <c r="CU202" s="17">
        <f t="shared" si="88"/>
        <v>4</v>
      </c>
      <c r="CV202" s="17">
        <f t="shared" si="88"/>
        <v>2</v>
      </c>
      <c r="CW202" s="17">
        <f t="shared" si="88"/>
        <v>2</v>
      </c>
      <c r="CX202" s="17">
        <f t="shared" si="88"/>
        <v>4</v>
      </c>
      <c r="CY202" s="17">
        <f t="shared" si="88"/>
        <v>4</v>
      </c>
      <c r="CZ202" s="17">
        <f t="shared" si="88"/>
        <v>30</v>
      </c>
      <c r="DA202" s="17">
        <f t="shared" si="88"/>
        <v>0</v>
      </c>
      <c r="DB202" s="17">
        <f t="shared" si="88"/>
        <v>0</v>
      </c>
      <c r="DC202" s="17">
        <f t="shared" si="88"/>
        <v>0</v>
      </c>
      <c r="DD202" s="17">
        <f t="shared" si="88"/>
        <v>0</v>
      </c>
      <c r="DE202" s="17">
        <f t="shared" si="88"/>
        <v>0</v>
      </c>
      <c r="DF202" s="17">
        <f t="shared" si="88"/>
        <v>0</v>
      </c>
      <c r="DG202" s="17">
        <f t="shared" si="88"/>
        <v>0</v>
      </c>
      <c r="DH202" s="17">
        <f t="shared" si="88"/>
        <v>0</v>
      </c>
      <c r="DI202" s="17">
        <f t="shared" si="88"/>
        <v>0</v>
      </c>
      <c r="DJ202" s="17">
        <f t="shared" si="88"/>
        <v>0</v>
      </c>
      <c r="DK202" s="17">
        <f t="shared" si="88"/>
        <v>0</v>
      </c>
      <c r="DL202" s="17">
        <f t="shared" si="88"/>
        <v>0</v>
      </c>
      <c r="DM202" s="17">
        <f t="shared" si="88"/>
        <v>0</v>
      </c>
      <c r="DN202" s="17">
        <f t="shared" si="88"/>
        <v>0</v>
      </c>
      <c r="DO202" s="17">
        <f t="shared" si="88"/>
        <v>0</v>
      </c>
      <c r="DP202" s="17">
        <f t="shared" si="88"/>
        <v>0</v>
      </c>
      <c r="DQ202" s="17">
        <f t="shared" si="88"/>
        <v>0</v>
      </c>
      <c r="DR202" s="17">
        <f t="shared" si="88"/>
        <v>0</v>
      </c>
      <c r="DS202" s="17">
        <f t="shared" si="88"/>
        <v>0</v>
      </c>
      <c r="DT202" s="17">
        <f t="shared" si="88"/>
        <v>0</v>
      </c>
      <c r="DU202" s="17">
        <f t="shared" si="88"/>
        <v>0</v>
      </c>
      <c r="DV202" s="17">
        <f t="shared" si="88"/>
        <v>0</v>
      </c>
      <c r="DW202" s="17">
        <f t="shared" si="88"/>
        <v>0</v>
      </c>
      <c r="DX202" s="17">
        <f t="shared" si="88"/>
        <v>0</v>
      </c>
      <c r="DY202" s="17">
        <f t="shared" si="88"/>
        <v>0</v>
      </c>
      <c r="DZ202" s="17">
        <f t="shared" si="88"/>
        <v>0</v>
      </c>
      <c r="EA202" s="17">
        <f t="shared" si="88"/>
        <v>0</v>
      </c>
      <c r="EB202" s="17">
        <f t="shared" ref="EB202:GC202" si="89">IF(FIND("Men",EB11&amp;$GT11)&lt;50,EB201,IF(FIND("Women",EB11&amp;$GT11)&lt;50,EB201,EB201*2))</f>
        <v>0</v>
      </c>
      <c r="EC202" s="17">
        <f t="shared" si="89"/>
        <v>0</v>
      </c>
      <c r="ED202" s="17">
        <f t="shared" si="89"/>
        <v>0</v>
      </c>
      <c r="EE202" s="17">
        <f t="shared" si="89"/>
        <v>0</v>
      </c>
      <c r="EF202" s="17">
        <f t="shared" si="89"/>
        <v>0</v>
      </c>
      <c r="EG202" s="17">
        <f t="shared" si="89"/>
        <v>0</v>
      </c>
      <c r="EH202" s="17">
        <f t="shared" si="89"/>
        <v>0</v>
      </c>
      <c r="EI202" s="17">
        <f t="shared" si="89"/>
        <v>0</v>
      </c>
      <c r="EJ202" s="17">
        <f t="shared" si="89"/>
        <v>0</v>
      </c>
      <c r="EK202" s="17">
        <f t="shared" si="89"/>
        <v>0</v>
      </c>
      <c r="EL202" s="17">
        <f t="shared" si="89"/>
        <v>0</v>
      </c>
      <c r="EM202" s="17">
        <f t="shared" si="89"/>
        <v>0</v>
      </c>
      <c r="EN202" s="17">
        <f t="shared" si="89"/>
        <v>0</v>
      </c>
      <c r="EO202" s="17">
        <f t="shared" si="89"/>
        <v>0</v>
      </c>
      <c r="EP202" s="17">
        <f t="shared" si="89"/>
        <v>0</v>
      </c>
      <c r="EQ202" s="17">
        <f t="shared" si="89"/>
        <v>0</v>
      </c>
      <c r="ER202" s="17">
        <f t="shared" si="89"/>
        <v>0</v>
      </c>
      <c r="ES202" s="17">
        <f t="shared" si="89"/>
        <v>0</v>
      </c>
      <c r="ET202" s="17">
        <f t="shared" si="89"/>
        <v>0</v>
      </c>
      <c r="EU202" s="17">
        <f t="shared" si="89"/>
        <v>0</v>
      </c>
      <c r="EV202" s="17">
        <f t="shared" si="89"/>
        <v>0</v>
      </c>
      <c r="EW202" s="17">
        <f t="shared" si="89"/>
        <v>0</v>
      </c>
      <c r="EX202" s="17">
        <f t="shared" si="89"/>
        <v>0</v>
      </c>
      <c r="EY202" s="17">
        <f t="shared" si="89"/>
        <v>0</v>
      </c>
      <c r="EZ202" s="17">
        <f t="shared" si="89"/>
        <v>0</v>
      </c>
      <c r="FA202" s="17">
        <f t="shared" si="89"/>
        <v>0</v>
      </c>
      <c r="FB202" s="17">
        <f t="shared" si="89"/>
        <v>0</v>
      </c>
      <c r="FC202" s="17">
        <f t="shared" si="89"/>
        <v>0</v>
      </c>
      <c r="FD202" s="17">
        <f t="shared" si="89"/>
        <v>0</v>
      </c>
      <c r="FE202" s="17">
        <f t="shared" si="89"/>
        <v>0</v>
      </c>
      <c r="FF202" s="17">
        <f t="shared" si="89"/>
        <v>0</v>
      </c>
      <c r="FG202" s="17">
        <f t="shared" si="89"/>
        <v>0</v>
      </c>
      <c r="FH202" s="17">
        <f t="shared" si="89"/>
        <v>0</v>
      </c>
      <c r="FI202" s="17">
        <f t="shared" si="89"/>
        <v>0</v>
      </c>
      <c r="FJ202" s="17">
        <f t="shared" si="89"/>
        <v>0</v>
      </c>
      <c r="FK202" s="17">
        <f t="shared" si="89"/>
        <v>0</v>
      </c>
      <c r="FL202" s="17">
        <f t="shared" si="89"/>
        <v>0</v>
      </c>
      <c r="FM202" s="17">
        <f t="shared" si="89"/>
        <v>0</v>
      </c>
      <c r="FN202" s="17">
        <f t="shared" si="89"/>
        <v>0</v>
      </c>
      <c r="FO202" s="17">
        <f t="shared" si="89"/>
        <v>0</v>
      </c>
      <c r="FP202" s="17">
        <f t="shared" si="89"/>
        <v>0</v>
      </c>
      <c r="FQ202" s="17">
        <f t="shared" si="89"/>
        <v>0</v>
      </c>
      <c r="FR202" s="17">
        <f t="shared" si="89"/>
        <v>0</v>
      </c>
      <c r="FS202" s="17">
        <f t="shared" si="89"/>
        <v>0</v>
      </c>
      <c r="FT202" s="17">
        <f t="shared" si="89"/>
        <v>0</v>
      </c>
      <c r="FU202" s="17">
        <f t="shared" si="89"/>
        <v>0</v>
      </c>
      <c r="FV202" s="17">
        <f t="shared" si="89"/>
        <v>0</v>
      </c>
      <c r="FW202" s="17">
        <f t="shared" si="89"/>
        <v>0</v>
      </c>
      <c r="FX202" s="17">
        <f t="shared" si="89"/>
        <v>0</v>
      </c>
      <c r="FY202" s="17">
        <f t="shared" si="89"/>
        <v>0</v>
      </c>
      <c r="FZ202" s="17">
        <f t="shared" si="89"/>
        <v>0</v>
      </c>
      <c r="GA202" s="17">
        <f t="shared" si="89"/>
        <v>0</v>
      </c>
      <c r="GB202" s="17">
        <f t="shared" si="89"/>
        <v>0</v>
      </c>
      <c r="GC202" s="17">
        <f t="shared" si="89"/>
        <v>0</v>
      </c>
    </row>
    <row r="203" spans="1:203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 t="s">
        <v>177</v>
      </c>
      <c r="Q203" s="154"/>
      <c r="R203" s="17"/>
      <c r="S203" s="17"/>
      <c r="T203" s="17"/>
      <c r="U203" s="17" t="str">
        <f t="shared" ref="U203:CF203" si="90">IF(U199+U200&lt;0,U11,"")</f>
        <v/>
      </c>
      <c r="V203" s="17" t="str">
        <f t="shared" si="90"/>
        <v/>
      </c>
      <c r="W203" s="17" t="str">
        <f t="shared" si="90"/>
        <v/>
      </c>
      <c r="X203" s="17" t="str">
        <f t="shared" si="90"/>
        <v/>
      </c>
      <c r="Y203" s="17" t="str">
        <f t="shared" si="90"/>
        <v/>
      </c>
      <c r="Z203" s="17" t="str">
        <f t="shared" si="90"/>
        <v/>
      </c>
      <c r="AA203" s="17" t="str">
        <f t="shared" si="90"/>
        <v/>
      </c>
      <c r="AB203" s="17" t="str">
        <f t="shared" si="90"/>
        <v/>
      </c>
      <c r="AC203" s="17" t="str">
        <f t="shared" si="90"/>
        <v/>
      </c>
      <c r="AD203" s="17" t="str">
        <f t="shared" si="90"/>
        <v/>
      </c>
      <c r="AE203" s="17"/>
      <c r="AF203" s="17" t="str">
        <f t="shared" si="90"/>
        <v/>
      </c>
      <c r="AG203" s="17" t="str">
        <f t="shared" si="90"/>
        <v/>
      </c>
      <c r="AH203" s="17"/>
      <c r="AI203" s="17" t="str">
        <f t="shared" si="90"/>
        <v/>
      </c>
      <c r="AJ203" s="17" t="str">
        <f t="shared" si="90"/>
        <v/>
      </c>
      <c r="AK203" s="17" t="str">
        <f t="shared" si="90"/>
        <v/>
      </c>
      <c r="AL203" s="17"/>
      <c r="AM203" s="17" t="str">
        <f t="shared" si="90"/>
        <v/>
      </c>
      <c r="AN203" s="17" t="str">
        <f t="shared" si="90"/>
        <v/>
      </c>
      <c r="AO203" s="17" t="str">
        <f t="shared" si="90"/>
        <v/>
      </c>
      <c r="AP203" s="17"/>
      <c r="AQ203" s="17"/>
      <c r="AR203" s="17" t="str">
        <f t="shared" si="90"/>
        <v/>
      </c>
      <c r="AS203" s="17" t="str">
        <f t="shared" si="90"/>
        <v/>
      </c>
      <c r="AT203" s="17" t="str">
        <f t="shared" si="90"/>
        <v/>
      </c>
      <c r="AU203" s="17"/>
      <c r="AV203" s="17"/>
      <c r="AW203" s="17"/>
      <c r="AX203" s="17" t="str">
        <f t="shared" si="90"/>
        <v/>
      </c>
      <c r="AY203" s="17" t="str">
        <f t="shared" si="90"/>
        <v/>
      </c>
      <c r="AZ203" s="17"/>
      <c r="BA203" s="17"/>
      <c r="BB203" s="17"/>
      <c r="BC203" s="17" t="str">
        <f t="shared" si="90"/>
        <v/>
      </c>
      <c r="BD203" s="17" t="str">
        <f t="shared" si="90"/>
        <v/>
      </c>
      <c r="BE203" s="17"/>
      <c r="BF203" s="17"/>
      <c r="BG203" s="17"/>
      <c r="BH203" s="17" t="str">
        <f t="shared" si="90"/>
        <v/>
      </c>
      <c r="BI203" s="17" t="str">
        <f t="shared" si="90"/>
        <v/>
      </c>
      <c r="BJ203" s="17"/>
      <c r="BK203" s="17"/>
      <c r="BL203" s="17"/>
      <c r="BM203" s="17" t="str">
        <f t="shared" si="90"/>
        <v/>
      </c>
      <c r="BN203" s="17" t="str">
        <f t="shared" si="90"/>
        <v/>
      </c>
      <c r="BO203" s="17" t="str">
        <f t="shared" si="90"/>
        <v/>
      </c>
      <c r="BP203" s="17" t="str">
        <f t="shared" si="90"/>
        <v/>
      </c>
      <c r="BQ203" s="17" t="str">
        <f t="shared" si="90"/>
        <v/>
      </c>
      <c r="BR203" s="17" t="str">
        <f t="shared" si="90"/>
        <v/>
      </c>
      <c r="BS203" s="17" t="str">
        <f t="shared" si="90"/>
        <v/>
      </c>
      <c r="BT203" s="17" t="str">
        <f t="shared" si="90"/>
        <v/>
      </c>
      <c r="BU203" s="17" t="str">
        <f t="shared" si="90"/>
        <v/>
      </c>
      <c r="BV203" s="17" t="str">
        <f t="shared" si="90"/>
        <v/>
      </c>
      <c r="BW203" s="17" t="str">
        <f t="shared" si="90"/>
        <v/>
      </c>
      <c r="BX203" s="17" t="str">
        <f t="shared" si="90"/>
        <v/>
      </c>
      <c r="BY203" s="17" t="str">
        <f t="shared" si="90"/>
        <v/>
      </c>
      <c r="BZ203" s="17" t="str">
        <f t="shared" si="90"/>
        <v/>
      </c>
      <c r="CA203" s="17" t="str">
        <f t="shared" si="90"/>
        <v/>
      </c>
      <c r="CB203" s="17" t="str">
        <f t="shared" si="90"/>
        <v/>
      </c>
      <c r="CC203" s="17" t="str">
        <f t="shared" si="90"/>
        <v/>
      </c>
      <c r="CD203" s="17" t="str">
        <f t="shared" si="90"/>
        <v/>
      </c>
      <c r="CE203" s="17" t="str">
        <f t="shared" si="90"/>
        <v/>
      </c>
      <c r="CF203" s="17" t="str">
        <f t="shared" si="90"/>
        <v/>
      </c>
      <c r="CG203" s="17" t="str">
        <f t="shared" ref="CG203:EC203" si="91">IF(CG199+CG200&lt;0,CG11,"")</f>
        <v/>
      </c>
      <c r="CH203" s="17" t="str">
        <f t="shared" si="91"/>
        <v/>
      </c>
      <c r="CI203" s="17" t="str">
        <f t="shared" si="91"/>
        <v/>
      </c>
      <c r="CJ203" s="17" t="str">
        <f t="shared" si="91"/>
        <v/>
      </c>
      <c r="CK203" s="17" t="str">
        <f t="shared" si="91"/>
        <v/>
      </c>
      <c r="CL203" s="17" t="str">
        <f t="shared" si="91"/>
        <v/>
      </c>
      <c r="CM203" s="17" t="str">
        <f t="shared" si="91"/>
        <v/>
      </c>
      <c r="CN203" s="17" t="str">
        <f t="shared" si="91"/>
        <v/>
      </c>
      <c r="CO203" s="17" t="str">
        <f t="shared" si="91"/>
        <v/>
      </c>
      <c r="CP203" s="17" t="str">
        <f t="shared" si="91"/>
        <v/>
      </c>
      <c r="CQ203" s="17" t="str">
        <f t="shared" si="91"/>
        <v/>
      </c>
      <c r="CR203" s="17" t="str">
        <f t="shared" si="91"/>
        <v/>
      </c>
      <c r="CS203" s="17" t="str">
        <f t="shared" si="91"/>
        <v/>
      </c>
      <c r="CT203" s="17" t="str">
        <f t="shared" si="91"/>
        <v/>
      </c>
      <c r="CU203" s="17" t="str">
        <f t="shared" si="91"/>
        <v/>
      </c>
      <c r="CV203" s="17" t="str">
        <f t="shared" si="91"/>
        <v/>
      </c>
      <c r="CW203" s="17" t="str">
        <f t="shared" si="91"/>
        <v/>
      </c>
      <c r="CX203" s="17" t="str">
        <f t="shared" si="91"/>
        <v/>
      </c>
      <c r="CY203" s="17" t="str">
        <f t="shared" si="91"/>
        <v/>
      </c>
      <c r="CZ203" s="17" t="str">
        <f t="shared" si="91"/>
        <v/>
      </c>
      <c r="DA203" s="17" t="str">
        <f t="shared" si="91"/>
        <v>Open Women Tub Boat 500</v>
      </c>
      <c r="DB203" s="17" t="str">
        <f t="shared" si="91"/>
        <v>Open Men Tub Boat 1000</v>
      </c>
      <c r="DC203" s="17">
        <f t="shared" si="91"/>
        <v>0</v>
      </c>
      <c r="DD203" s="17">
        <f t="shared" si="91"/>
        <v>0</v>
      </c>
      <c r="DE203" s="17">
        <f t="shared" si="91"/>
        <v>0</v>
      </c>
      <c r="DF203" s="17">
        <f t="shared" si="91"/>
        <v>0</v>
      </c>
      <c r="DG203" s="17">
        <f t="shared" si="91"/>
        <v>0</v>
      </c>
      <c r="DH203" s="17">
        <f t="shared" si="91"/>
        <v>0</v>
      </c>
      <c r="DI203" s="17">
        <f t="shared" si="91"/>
        <v>0</v>
      </c>
      <c r="DJ203" s="17">
        <f t="shared" si="91"/>
        <v>0</v>
      </c>
      <c r="DK203" s="17">
        <f t="shared" si="91"/>
        <v>0</v>
      </c>
      <c r="DL203" s="17">
        <f t="shared" si="91"/>
        <v>0</v>
      </c>
      <c r="DM203" s="17">
        <f t="shared" si="91"/>
        <v>0</v>
      </c>
      <c r="DN203" s="17">
        <f t="shared" si="91"/>
        <v>0</v>
      </c>
      <c r="DO203" s="17">
        <f t="shared" si="91"/>
        <v>0</v>
      </c>
      <c r="DP203" s="17">
        <f t="shared" si="91"/>
        <v>0</v>
      </c>
      <c r="DQ203" s="17">
        <f t="shared" si="91"/>
        <v>0</v>
      </c>
      <c r="DR203" s="17">
        <f t="shared" si="91"/>
        <v>0</v>
      </c>
      <c r="DS203" s="17">
        <f t="shared" si="91"/>
        <v>0</v>
      </c>
      <c r="DT203" s="17">
        <f t="shared" si="91"/>
        <v>0</v>
      </c>
      <c r="DU203" s="17">
        <f t="shared" si="91"/>
        <v>0</v>
      </c>
      <c r="DV203" s="17">
        <f t="shared" si="91"/>
        <v>0</v>
      </c>
      <c r="DW203" s="17">
        <f t="shared" si="91"/>
        <v>0</v>
      </c>
      <c r="DX203" s="17">
        <f t="shared" si="91"/>
        <v>0</v>
      </c>
      <c r="DY203" s="17">
        <f t="shared" si="91"/>
        <v>0</v>
      </c>
      <c r="DZ203" s="17">
        <f t="shared" si="91"/>
        <v>0</v>
      </c>
      <c r="EA203" s="17">
        <f t="shared" si="91"/>
        <v>0</v>
      </c>
      <c r="EB203" s="17">
        <f t="shared" si="91"/>
        <v>0</v>
      </c>
      <c r="EC203" s="17">
        <f t="shared" si="91"/>
        <v>0</v>
      </c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>
        <f>IF(FM199+FM200&lt;0,FM11,"")</f>
        <v>0</v>
      </c>
      <c r="FN203" s="17">
        <f>IF(FN199+FN200&lt;0,FN11,"")</f>
        <v>0</v>
      </c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>
        <f>IF(GB199+GB200&lt;0,GB11,"")</f>
        <v>0</v>
      </c>
      <c r="GC203" s="17">
        <f>IF(GC199+GC200&lt;0,GC11,"")</f>
        <v>0</v>
      </c>
    </row>
    <row r="204" spans="1:203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 t="s">
        <v>178</v>
      </c>
      <c r="Q204" s="17"/>
      <c r="R204" s="17"/>
      <c r="S204" s="17"/>
      <c r="T204" s="17">
        <v>0</v>
      </c>
      <c r="U204" s="17" t="str">
        <f>IF(U203&gt;"a",MAX($T204:T204)+1,"")</f>
        <v/>
      </c>
      <c r="V204" s="17" t="str">
        <f>IF(V203&gt;"a",MAX($T204:U204)+1,"")</f>
        <v/>
      </c>
      <c r="W204" s="17" t="str">
        <f>IF(W203&gt;"a",MAX($T204:V204)+1,"")</f>
        <v/>
      </c>
      <c r="X204" s="17" t="str">
        <f>IF(X203&gt;"a",MAX($T204:W204)+1,"")</f>
        <v/>
      </c>
      <c r="Y204" s="17" t="str">
        <f>IF(Y203&gt;"a",MAX($T204:X204)+1,"")</f>
        <v/>
      </c>
      <c r="Z204" s="17" t="str">
        <f>IF(Z203&gt;"a",MAX($T204:Y204)+1,"")</f>
        <v/>
      </c>
      <c r="AA204" s="17" t="str">
        <f>IF(AA203&gt;"a",MAX($T204:Z204)+1,"")</f>
        <v/>
      </c>
      <c r="AB204" s="17" t="str">
        <f>IF(AB203&gt;"a",MAX($T204:AA204)+1,"")</f>
        <v/>
      </c>
      <c r="AC204" s="17" t="str">
        <f>IF(AC203&gt;"a",MAX($T204:AB204)+1,"")</f>
        <v/>
      </c>
      <c r="AD204" s="17" t="str">
        <f>IF(AD203&gt;"a",MAX($T204:AC204)+1,"")</f>
        <v/>
      </c>
      <c r="AE204" s="17"/>
      <c r="AF204" s="17" t="str">
        <f>IF(AF203&gt;"a",MAX($T204:AD204)+1,"")</f>
        <v/>
      </c>
      <c r="AG204" s="17" t="str">
        <f>IF(AG203&gt;"a",MAX($T204:AF204)+1,"")</f>
        <v/>
      </c>
      <c r="AH204" s="17"/>
      <c r="AI204" s="17" t="str">
        <f>IF(AI203&gt;"a",MAX($T204:AG204)+1,"")</f>
        <v/>
      </c>
      <c r="AJ204" s="17" t="str">
        <f>IF(AJ203&gt;"a",MAX($T204:AI204)+1,"")</f>
        <v/>
      </c>
      <c r="AK204" s="17" t="str">
        <f>IF(AK203&gt;"a",MAX($T204:AJ204)+1,"")</f>
        <v/>
      </c>
      <c r="AL204" s="17"/>
      <c r="AM204" s="17" t="str">
        <f>IF(AM203&gt;"a",MAX($T204:AK204)+1,"")</f>
        <v/>
      </c>
      <c r="AN204" s="17" t="str">
        <f>IF(AN203&gt;"a",MAX($T204:AM204)+1,"")</f>
        <v/>
      </c>
      <c r="AO204" s="17" t="str">
        <f>IF(AO203&gt;"a",MAX($T204:AN204)+1,"")</f>
        <v/>
      </c>
      <c r="AP204" s="17"/>
      <c r="AQ204" s="17"/>
      <c r="AR204" s="17" t="str">
        <f>IF(AR203&gt;"a",MAX($T204:AO204)+1,"")</f>
        <v/>
      </c>
      <c r="AS204" s="17" t="str">
        <f>IF(AS203&gt;"a",MAX($T204:AR204)+1,"")</f>
        <v/>
      </c>
      <c r="AT204" s="17" t="str">
        <f>IF(AT203&gt;"a",MAX($T204:AS204)+1,"")</f>
        <v/>
      </c>
      <c r="AU204" s="17"/>
      <c r="AV204" s="17"/>
      <c r="AW204" s="17"/>
      <c r="AX204" s="17" t="str">
        <f>IF(AX203&gt;"a",MAX($T204:AT204)+1,"")</f>
        <v/>
      </c>
      <c r="AY204" s="17" t="str">
        <f>IF(AY203&gt;"a",MAX($T204:AX204)+1,"")</f>
        <v/>
      </c>
      <c r="AZ204" s="17"/>
      <c r="BA204" s="17"/>
      <c r="BB204" s="17"/>
      <c r="BC204" s="17" t="str">
        <f>IF(BC203&gt;"a",MAX($T204:AY204)+1,"")</f>
        <v/>
      </c>
      <c r="BD204" s="17" t="str">
        <f>IF(BD203&gt;"a",MAX($T204:BC204)+1,"")</f>
        <v/>
      </c>
      <c r="BE204" s="17"/>
      <c r="BF204" s="17"/>
      <c r="BG204" s="17"/>
      <c r="BH204" s="17" t="str">
        <f>IF(BH203&gt;"a",MAX($T204:BD204)+1,"")</f>
        <v/>
      </c>
      <c r="BI204" s="17" t="str">
        <f>IF(BI203&gt;"a",MAX($T204:BH204)+1,"")</f>
        <v/>
      </c>
      <c r="BJ204" s="17"/>
      <c r="BK204" s="17"/>
      <c r="BL204" s="17"/>
      <c r="BM204" s="17" t="str">
        <f>IF(BM203&gt;"a",MAX($T204:BI204)+1,"")</f>
        <v/>
      </c>
      <c r="BN204" s="17" t="str">
        <f>IF(BN203&gt;"a",MAX($T204:BM204)+1,"")</f>
        <v/>
      </c>
      <c r="BO204" s="17" t="str">
        <f>IF(BO203&gt;"a",MAX($T204:BN204)+1,"")</f>
        <v/>
      </c>
      <c r="BP204" s="17" t="str">
        <f>IF(BP203&gt;"a",MAX($T204:BO204)+1,"")</f>
        <v/>
      </c>
      <c r="BQ204" s="17" t="str">
        <f>IF(BQ203&gt;"a",MAX($T204:BP204)+1,"")</f>
        <v/>
      </c>
      <c r="BR204" s="17" t="str">
        <f>IF(BR203&gt;"a",MAX($T204:BQ204)+1,"")</f>
        <v/>
      </c>
      <c r="BS204" s="17" t="str">
        <f>IF(BS203&gt;"a",MAX($T204:BR204)+1,"")</f>
        <v/>
      </c>
      <c r="BT204" s="17" t="str">
        <f>IF(BT203&gt;"a",MAX($T204:BS204)+1,"")</f>
        <v/>
      </c>
      <c r="BU204" s="17" t="str">
        <f>IF(BU203&gt;"a",MAX($T204:BT204)+1,"")</f>
        <v/>
      </c>
      <c r="BV204" s="17" t="str">
        <f>IF(BV203&gt;"a",MAX($T204:BU204)+1,"")</f>
        <v/>
      </c>
      <c r="BW204" s="17" t="str">
        <f>IF(BW203&gt;"a",MAX($T204:BV204)+1,"")</f>
        <v/>
      </c>
      <c r="BX204" s="17" t="str">
        <f>IF(BX203&gt;"a",MAX($T204:BW204)+1,"")</f>
        <v/>
      </c>
      <c r="BY204" s="17" t="str">
        <f>IF(BY203&gt;"a",MAX($T204:BX204)+1,"")</f>
        <v/>
      </c>
      <c r="BZ204" s="17" t="str">
        <f>IF(BZ203&gt;"a",MAX($T204:BY204)+1,"")</f>
        <v/>
      </c>
      <c r="CA204" s="17" t="str">
        <f>IF(CA203&gt;"a",MAX($T204:BZ204)+1,"")</f>
        <v/>
      </c>
      <c r="CB204" s="17" t="str">
        <f>IF(CB203&gt;"a",MAX($T204:CA204)+1,"")</f>
        <v/>
      </c>
      <c r="CC204" s="17" t="str">
        <f>IF(CC203&gt;"a",MAX($T204:CB204)+1,"")</f>
        <v/>
      </c>
      <c r="CD204" s="17" t="str">
        <f>IF(CD203&gt;"a",MAX($T204:CC204)+1,"")</f>
        <v/>
      </c>
      <c r="CE204" s="17" t="str">
        <f>IF(CE203&gt;"a",MAX($T204:CD204)+1,"")</f>
        <v/>
      </c>
      <c r="CF204" s="17" t="str">
        <f>IF(CF203&gt;"a",MAX($T204:CE204)+1,"")</f>
        <v/>
      </c>
      <c r="CG204" s="17" t="str">
        <f>IF(CG203&gt;"a",MAX($T204:CF204)+1,"")</f>
        <v/>
      </c>
      <c r="CH204" s="17" t="str">
        <f>IF(CH203&gt;"a",MAX($T204:CG204)+1,"")</f>
        <v/>
      </c>
      <c r="CI204" s="17" t="str">
        <f>IF(CI203&gt;"a",MAX($T204:CH204)+1,"")</f>
        <v/>
      </c>
      <c r="CJ204" s="17" t="str">
        <f>IF(CJ203&gt;"a",MAX($T204:CI204)+1,"")</f>
        <v/>
      </c>
      <c r="CK204" s="17" t="str">
        <f>IF(CK203&gt;"a",MAX($T204:CJ204)+1,"")</f>
        <v/>
      </c>
      <c r="CL204" s="17" t="str">
        <f>IF(CL203&gt;"a",MAX($T204:CK204)+1,"")</f>
        <v/>
      </c>
      <c r="CM204" s="17" t="str">
        <f>IF(CM203&gt;"a",MAX($T204:CL204)+1,"")</f>
        <v/>
      </c>
      <c r="CN204" s="17" t="str">
        <f>IF(CN203&gt;"a",MAX($T204:CM204)+1,"")</f>
        <v/>
      </c>
      <c r="CO204" s="17" t="str">
        <f>IF(CO203&gt;"a",MAX($T204:CN204)+1,"")</f>
        <v/>
      </c>
      <c r="CP204" s="17" t="str">
        <f>IF(CP203&gt;"a",MAX($T204:CO204)+1,"")</f>
        <v/>
      </c>
      <c r="CQ204" s="17" t="str">
        <f>IF(CQ203&gt;"a",MAX($T204:CP204)+1,"")</f>
        <v/>
      </c>
      <c r="CR204" s="17" t="str">
        <f>IF(CR203&gt;"a",MAX($T204:CQ204)+1,"")</f>
        <v/>
      </c>
      <c r="CS204" s="17" t="str">
        <f>IF(CS203&gt;"a",MAX($T204:CR204)+1,"")</f>
        <v/>
      </c>
      <c r="CT204" s="17" t="str">
        <f>IF(CT203&gt;"a",MAX($T204:CS204)+1,"")</f>
        <v/>
      </c>
      <c r="CU204" s="17" t="str">
        <f>IF(CU203&gt;"a",MAX($T204:CT204)+1,"")</f>
        <v/>
      </c>
      <c r="CV204" s="17" t="str">
        <f>IF(CV203&gt;"a",MAX($T204:CU204)+1,"")</f>
        <v/>
      </c>
      <c r="CW204" s="17" t="str">
        <f>IF(CW203&gt;"a",MAX($T204:CV204)+1,"")</f>
        <v/>
      </c>
      <c r="CX204" s="17" t="str">
        <f>IF(CX203&gt;"a",MAX($T204:CW204)+1,"")</f>
        <v/>
      </c>
      <c r="CY204" s="17" t="str">
        <f>IF(CY203&gt;"a",MAX($T204:CX204)+1,"")</f>
        <v/>
      </c>
      <c r="CZ204" s="17" t="str">
        <f>IF(CZ203&gt;"a",MAX($T204:CY204)+1,"")</f>
        <v/>
      </c>
      <c r="DA204" s="17">
        <f>IF(DA203&gt;"a",MAX($T204:CZ204)+1,"")</f>
        <v>1</v>
      </c>
      <c r="DB204" s="17">
        <f>IF(DB203&gt;"a",MAX($T204:DA204)+1,"")</f>
        <v>2</v>
      </c>
      <c r="DC204" s="17" t="str">
        <f>IF(DC203&gt;"a",MAX($T204:DB204)+1,"")</f>
        <v/>
      </c>
      <c r="DD204" s="17" t="str">
        <f>IF(DD203&gt;"a",MAX($T204:DC204)+1,"")</f>
        <v/>
      </c>
      <c r="DE204" s="17" t="str">
        <f>IF(DE203&gt;"a",MAX($T204:DD204)+1,"")</f>
        <v/>
      </c>
      <c r="DF204" s="17" t="str">
        <f>IF(DF203&gt;"a",MAX($T204:DE204)+1,"")</f>
        <v/>
      </c>
      <c r="DG204" s="17" t="str">
        <f>IF(DG203&gt;"a",MAX($T204:DF204)+1,"")</f>
        <v/>
      </c>
      <c r="DH204" s="17" t="str">
        <f>IF(DH203&gt;"a",MAX($T204:DG204)+1,"")</f>
        <v/>
      </c>
      <c r="DI204" s="17" t="str">
        <f>IF(DI203&gt;"a",MAX($T204:DH204)+1,"")</f>
        <v/>
      </c>
      <c r="DJ204" s="17" t="str">
        <f>IF(DJ203&gt;"a",MAX($T204:DI204)+1,"")</f>
        <v/>
      </c>
      <c r="DK204" s="17" t="str">
        <f>IF(DK203&gt;"a",MAX($T204:DJ204)+1,"")</f>
        <v/>
      </c>
      <c r="DL204" s="17" t="str">
        <f>IF(DL203&gt;"a",MAX($T204:DK204)+1,"")</f>
        <v/>
      </c>
      <c r="DM204" s="17" t="str">
        <f>IF(DM203&gt;"a",MAX($T204:DL204)+1,"")</f>
        <v/>
      </c>
      <c r="DN204" s="17" t="str">
        <f>IF(DN203&gt;"a",MAX($T204:DM204)+1,"")</f>
        <v/>
      </c>
      <c r="DO204" s="17" t="str">
        <f>IF(DO203&gt;"a",MAX($T204:DN204)+1,"")</f>
        <v/>
      </c>
      <c r="DP204" s="17" t="str">
        <f>IF(DP203&gt;"a",MAX($T204:DO204)+1,"")</f>
        <v/>
      </c>
      <c r="DQ204" s="17" t="str">
        <f>IF(DQ203&gt;"a",MAX($T204:DP204)+1,"")</f>
        <v/>
      </c>
      <c r="DR204" s="17" t="str">
        <f>IF(DR203&gt;"a",MAX($T204:DQ204)+1,"")</f>
        <v/>
      </c>
      <c r="DS204" s="17" t="str">
        <f>IF(DS203&gt;"a",MAX($T204:DR204)+1,"")</f>
        <v/>
      </c>
      <c r="DT204" s="17" t="str">
        <f>IF(DT203&gt;"a",MAX($T204:DS204)+1,"")</f>
        <v/>
      </c>
      <c r="DU204" s="17" t="str">
        <f>IF(DU203&gt;"a",MAX($T204:DT204)+1,"")</f>
        <v/>
      </c>
      <c r="DV204" s="17" t="str">
        <f>IF(DV203&gt;"a",MAX($T204:DU204)+1,"")</f>
        <v/>
      </c>
      <c r="DW204" s="17" t="str">
        <f>IF(DW203&gt;"a",MAX($T204:DV204)+1,"")</f>
        <v/>
      </c>
      <c r="DX204" s="17" t="str">
        <f>IF(DX203&gt;"a",MAX($T204:DW204)+1,"")</f>
        <v/>
      </c>
      <c r="DY204" s="17" t="str">
        <f>IF(DY203&gt;"a",MAX($T204:DX204)+1,"")</f>
        <v/>
      </c>
      <c r="DZ204" s="17" t="str">
        <f>IF(DZ203&gt;"a",MAX($T204:DY204)+1,"")</f>
        <v/>
      </c>
      <c r="EA204" s="17" t="str">
        <f>IF(EA203&gt;"a",MAX($T204:DZ204)+1,"")</f>
        <v/>
      </c>
      <c r="EB204" s="17" t="str">
        <f>IF(EB203&gt;"a",MAX($T204:EA204)+1,"")</f>
        <v/>
      </c>
      <c r="EC204" s="17" t="str">
        <f>IF(EC203&gt;"a",MAX($T204:EB204)+1,"")</f>
        <v/>
      </c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 t="str">
        <f>IF(FM203&gt;"a",MAX($T204:EC204)+1,"")</f>
        <v/>
      </c>
      <c r="FN204" s="17" t="str">
        <f>IF(FN203&gt;"a",MAX($T204:FM204)+1,"")</f>
        <v/>
      </c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 t="str">
        <f>IF(GB203&gt;"a",MAX($T204:FN204)+1,"")</f>
        <v/>
      </c>
      <c r="GC204" s="17" t="str">
        <f>IF(GC203&gt;"a",MAX($T204:GB204)+1,"")</f>
        <v/>
      </c>
    </row>
    <row r="205" spans="1:203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</row>
    <row r="206" spans="1:203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 t="s">
        <v>179</v>
      </c>
      <c r="Q206" s="17"/>
      <c r="R206" s="17"/>
      <c r="S206" s="17"/>
      <c r="T206" s="17" t="s">
        <v>180</v>
      </c>
      <c r="U206" s="17" t="str">
        <f t="shared" ref="U206:CF206" si="92">IF(FIND("  ",U11&amp;$T206)&lt;LEN(U11),U11,"")</f>
        <v/>
      </c>
      <c r="V206" s="17" t="str">
        <f t="shared" si="92"/>
        <v/>
      </c>
      <c r="W206" s="17" t="str">
        <f t="shared" si="92"/>
        <v/>
      </c>
      <c r="X206" s="17" t="str">
        <f t="shared" si="92"/>
        <v/>
      </c>
      <c r="Y206" s="17" t="str">
        <f t="shared" si="92"/>
        <v/>
      </c>
      <c r="Z206" s="17" t="str">
        <f t="shared" si="92"/>
        <v/>
      </c>
      <c r="AA206" s="17" t="str">
        <f t="shared" si="92"/>
        <v/>
      </c>
      <c r="AB206" s="17" t="str">
        <f t="shared" si="92"/>
        <v/>
      </c>
      <c r="AC206" s="17" t="str">
        <f t="shared" si="92"/>
        <v/>
      </c>
      <c r="AD206" s="17" t="str">
        <f t="shared" si="92"/>
        <v/>
      </c>
      <c r="AE206" s="17"/>
      <c r="AF206" s="17" t="str">
        <f t="shared" si="92"/>
        <v/>
      </c>
      <c r="AG206" s="17" t="str">
        <f t="shared" si="92"/>
        <v/>
      </c>
      <c r="AH206" s="17"/>
      <c r="AI206" s="17" t="str">
        <f t="shared" si="92"/>
        <v/>
      </c>
      <c r="AJ206" s="17" t="str">
        <f t="shared" si="92"/>
        <v/>
      </c>
      <c r="AK206" s="17" t="str">
        <f t="shared" si="92"/>
        <v/>
      </c>
      <c r="AL206" s="17"/>
      <c r="AM206" s="17" t="str">
        <f t="shared" si="92"/>
        <v/>
      </c>
      <c r="AN206" s="17" t="str">
        <f t="shared" si="92"/>
        <v/>
      </c>
      <c r="AO206" s="17" t="str">
        <f t="shared" si="92"/>
        <v/>
      </c>
      <c r="AP206" s="17"/>
      <c r="AQ206" s="17"/>
      <c r="AR206" s="17" t="str">
        <f t="shared" si="92"/>
        <v/>
      </c>
      <c r="AS206" s="17" t="str">
        <f t="shared" si="92"/>
        <v/>
      </c>
      <c r="AT206" s="17" t="str">
        <f t="shared" si="92"/>
        <v/>
      </c>
      <c r="AU206" s="17"/>
      <c r="AV206" s="17"/>
      <c r="AW206" s="17"/>
      <c r="AX206" s="17" t="str">
        <f t="shared" si="92"/>
        <v/>
      </c>
      <c r="AY206" s="17" t="str">
        <f t="shared" si="92"/>
        <v/>
      </c>
      <c r="AZ206" s="17"/>
      <c r="BA206" s="17"/>
      <c r="BB206" s="17"/>
      <c r="BC206" s="17" t="str">
        <f t="shared" si="92"/>
        <v/>
      </c>
      <c r="BD206" s="17" t="str">
        <f t="shared" si="92"/>
        <v/>
      </c>
      <c r="BE206" s="17"/>
      <c r="BF206" s="17"/>
      <c r="BG206" s="17"/>
      <c r="BH206" s="17" t="str">
        <f t="shared" si="92"/>
        <v/>
      </c>
      <c r="BI206" s="17" t="str">
        <f t="shared" si="92"/>
        <v/>
      </c>
      <c r="BJ206" s="17"/>
      <c r="BK206" s="17"/>
      <c r="BL206" s="17"/>
      <c r="BM206" s="17" t="str">
        <f t="shared" si="92"/>
        <v/>
      </c>
      <c r="BN206" s="17" t="str">
        <f t="shared" si="92"/>
        <v/>
      </c>
      <c r="BO206" s="17" t="str">
        <f t="shared" si="92"/>
        <v/>
      </c>
      <c r="BP206" s="17" t="str">
        <f t="shared" si="92"/>
        <v/>
      </c>
      <c r="BQ206" s="17" t="str">
        <f t="shared" si="92"/>
        <v/>
      </c>
      <c r="BR206" s="17" t="str">
        <f t="shared" si="92"/>
        <v/>
      </c>
      <c r="BS206" s="17" t="str">
        <f t="shared" si="92"/>
        <v/>
      </c>
      <c r="BT206" s="17" t="str">
        <f t="shared" si="92"/>
        <v/>
      </c>
      <c r="BU206" s="17" t="str">
        <f t="shared" si="92"/>
        <v/>
      </c>
      <c r="BV206" s="17" t="str">
        <f t="shared" si="92"/>
        <v/>
      </c>
      <c r="BW206" s="17" t="str">
        <f t="shared" si="92"/>
        <v/>
      </c>
      <c r="BX206" s="17" t="str">
        <f t="shared" si="92"/>
        <v/>
      </c>
      <c r="BY206" s="17" t="str">
        <f t="shared" si="92"/>
        <v/>
      </c>
      <c r="BZ206" s="17" t="str">
        <f t="shared" si="92"/>
        <v/>
      </c>
      <c r="CA206" s="17" t="str">
        <f t="shared" si="92"/>
        <v/>
      </c>
      <c r="CB206" s="17" t="str">
        <f t="shared" si="92"/>
        <v/>
      </c>
      <c r="CC206" s="17" t="str">
        <f t="shared" si="92"/>
        <v/>
      </c>
      <c r="CD206" s="17" t="str">
        <f t="shared" si="92"/>
        <v/>
      </c>
      <c r="CE206" s="17" t="str">
        <f t="shared" si="92"/>
        <v/>
      </c>
      <c r="CF206" s="17" t="str">
        <f t="shared" si="92"/>
        <v/>
      </c>
      <c r="CG206" s="17" t="str">
        <f t="shared" ref="CG206:EC206" si="93">IF(FIND("  ",CG11&amp;$T206)&lt;LEN(CG11),CG11,"")</f>
        <v/>
      </c>
      <c r="CH206" s="17" t="str">
        <f t="shared" si="93"/>
        <v/>
      </c>
      <c r="CI206" s="17" t="str">
        <f t="shared" si="93"/>
        <v/>
      </c>
      <c r="CJ206" s="17" t="str">
        <f t="shared" si="93"/>
        <v/>
      </c>
      <c r="CK206" s="17" t="str">
        <f t="shared" si="93"/>
        <v/>
      </c>
      <c r="CL206" s="17" t="str">
        <f t="shared" si="93"/>
        <v/>
      </c>
      <c r="CM206" s="17" t="str">
        <f t="shared" si="93"/>
        <v/>
      </c>
      <c r="CN206" s="17" t="str">
        <f t="shared" si="93"/>
        <v/>
      </c>
      <c r="CO206" s="17" t="str">
        <f t="shared" si="93"/>
        <v/>
      </c>
      <c r="CP206" s="17" t="str">
        <f t="shared" si="93"/>
        <v/>
      </c>
      <c r="CQ206" s="17" t="str">
        <f t="shared" si="93"/>
        <v/>
      </c>
      <c r="CR206" s="17" t="str">
        <f t="shared" si="93"/>
        <v/>
      </c>
      <c r="CS206" s="17" t="str">
        <f t="shared" si="93"/>
        <v/>
      </c>
      <c r="CT206" s="17" t="str">
        <f t="shared" si="93"/>
        <v/>
      </c>
      <c r="CU206" s="17" t="str">
        <f t="shared" si="93"/>
        <v/>
      </c>
      <c r="CV206" s="17" t="str">
        <f t="shared" si="93"/>
        <v/>
      </c>
      <c r="CW206" s="17" t="str">
        <f t="shared" si="93"/>
        <v/>
      </c>
      <c r="CX206" s="17" t="str">
        <f t="shared" si="93"/>
        <v/>
      </c>
      <c r="CY206" s="17" t="str">
        <f t="shared" si="93"/>
        <v/>
      </c>
      <c r="CZ206" s="17" t="str">
        <f t="shared" si="93"/>
        <v/>
      </c>
      <c r="DA206" s="17" t="str">
        <f t="shared" si="93"/>
        <v/>
      </c>
      <c r="DB206" s="17" t="str">
        <f t="shared" si="93"/>
        <v/>
      </c>
      <c r="DC206" s="17" t="str">
        <f t="shared" si="93"/>
        <v/>
      </c>
      <c r="DD206" s="17" t="str">
        <f t="shared" si="93"/>
        <v/>
      </c>
      <c r="DE206" s="17" t="str">
        <f t="shared" si="93"/>
        <v/>
      </c>
      <c r="DF206" s="17" t="str">
        <f t="shared" si="93"/>
        <v/>
      </c>
      <c r="DG206" s="17" t="str">
        <f t="shared" si="93"/>
        <v/>
      </c>
      <c r="DH206" s="17" t="str">
        <f t="shared" si="93"/>
        <v/>
      </c>
      <c r="DI206" s="17" t="str">
        <f t="shared" si="93"/>
        <v/>
      </c>
      <c r="DJ206" s="17" t="str">
        <f t="shared" si="93"/>
        <v/>
      </c>
      <c r="DK206" s="17" t="str">
        <f t="shared" si="93"/>
        <v/>
      </c>
      <c r="DL206" s="17" t="str">
        <f t="shared" si="93"/>
        <v/>
      </c>
      <c r="DM206" s="17" t="str">
        <f t="shared" si="93"/>
        <v/>
      </c>
      <c r="DN206" s="17" t="str">
        <f t="shared" si="93"/>
        <v/>
      </c>
      <c r="DO206" s="17" t="str">
        <f t="shared" si="93"/>
        <v/>
      </c>
      <c r="DP206" s="17" t="str">
        <f t="shared" si="93"/>
        <v/>
      </c>
      <c r="DQ206" s="17" t="str">
        <f t="shared" si="93"/>
        <v/>
      </c>
      <c r="DR206" s="17" t="str">
        <f t="shared" si="93"/>
        <v/>
      </c>
      <c r="DS206" s="17" t="str">
        <f t="shared" si="93"/>
        <v/>
      </c>
      <c r="DT206" s="17" t="str">
        <f t="shared" si="93"/>
        <v/>
      </c>
      <c r="DU206" s="17" t="str">
        <f t="shared" si="93"/>
        <v/>
      </c>
      <c r="DV206" s="17" t="str">
        <f t="shared" si="93"/>
        <v/>
      </c>
      <c r="DW206" s="17" t="str">
        <f t="shared" si="93"/>
        <v/>
      </c>
      <c r="DX206" s="17" t="str">
        <f t="shared" si="93"/>
        <v/>
      </c>
      <c r="DY206" s="17" t="str">
        <f t="shared" si="93"/>
        <v/>
      </c>
      <c r="DZ206" s="17" t="str">
        <f t="shared" si="93"/>
        <v/>
      </c>
      <c r="EA206" s="17" t="str">
        <f t="shared" si="93"/>
        <v/>
      </c>
      <c r="EB206" s="17" t="str">
        <f t="shared" si="93"/>
        <v/>
      </c>
      <c r="EC206" s="17" t="str">
        <f t="shared" si="93"/>
        <v/>
      </c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 t="str">
        <f>IF(FIND("  ",FM11&amp;$T206)&lt;LEN(FM11),FM11,"")</f>
        <v/>
      </c>
      <c r="FN206" s="17" t="str">
        <f>IF(FIND("  ",FN11&amp;$T206)&lt;LEN(FN11),FN11,"")</f>
        <v/>
      </c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 t="str">
        <f>IF(FIND("  ",GB11&amp;$T206)&lt;LEN(GB11),GB11,"")</f>
        <v/>
      </c>
      <c r="GC206" s="17" t="str">
        <f>IF(FIND("  ",GC11&amp;$T206)&lt;LEN(GC11),GC11,"")</f>
        <v/>
      </c>
    </row>
    <row r="207" spans="1:203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 t="s">
        <v>179</v>
      </c>
      <c r="Q207" s="17"/>
      <c r="R207" s="17"/>
      <c r="S207" s="17">
        <f>MAX(U207:GC207)</f>
        <v>0</v>
      </c>
      <c r="T207" s="17">
        <v>0</v>
      </c>
      <c r="U207" s="17" t="str">
        <f>IF(LEN(U206)&gt;0,MAX($T207:T207)+1,"")</f>
        <v/>
      </c>
      <c r="V207" s="17" t="str">
        <f>IF(LEN(V206)&gt;0,MAX($T207:U207)+1,"")</f>
        <v/>
      </c>
      <c r="W207" s="17" t="str">
        <f>IF(LEN(W206)&gt;0,MAX($T207:V207)+1,"")</f>
        <v/>
      </c>
      <c r="X207" s="17" t="str">
        <f>IF(LEN(X206)&gt;0,MAX($T207:W207)+1,"")</f>
        <v/>
      </c>
      <c r="Y207" s="17" t="str">
        <f>IF(LEN(Y206)&gt;0,MAX($T207:X207)+1,"")</f>
        <v/>
      </c>
      <c r="Z207" s="17" t="str">
        <f>IF(LEN(Z206)&gt;0,MAX($T207:Y207)+1,"")</f>
        <v/>
      </c>
      <c r="AA207" s="17" t="str">
        <f>IF(LEN(AA206)&gt;0,MAX($T207:Z207)+1,"")</f>
        <v/>
      </c>
      <c r="AB207" s="17" t="str">
        <f>IF(LEN(AB206)&gt;0,MAX($T207:AA207)+1,"")</f>
        <v/>
      </c>
      <c r="AC207" s="17" t="str">
        <f>IF(LEN(AC206)&gt;0,MAX($T207:AB207)+1,"")</f>
        <v/>
      </c>
      <c r="AD207" s="17" t="str">
        <f>IF(LEN(AD206)&gt;0,MAX($T207:AC207)+1,"")</f>
        <v/>
      </c>
      <c r="AE207" s="17"/>
      <c r="AF207" s="17" t="str">
        <f>IF(LEN(AF206)&gt;0,MAX($T207:AD207)+1,"")</f>
        <v/>
      </c>
      <c r="AG207" s="17" t="str">
        <f>IF(LEN(AG206)&gt;0,MAX($T207:AF207)+1,"")</f>
        <v/>
      </c>
      <c r="AH207" s="17"/>
      <c r="AI207" s="17" t="str">
        <f>IF(LEN(AI206)&gt;0,MAX($T207:AG207)+1,"")</f>
        <v/>
      </c>
      <c r="AJ207" s="17" t="str">
        <f>IF(LEN(AJ206)&gt;0,MAX($T207:AI207)+1,"")</f>
        <v/>
      </c>
      <c r="AK207" s="17" t="str">
        <f>IF(LEN(AK206)&gt;0,MAX($T207:AJ207)+1,"")</f>
        <v/>
      </c>
      <c r="AL207" s="17"/>
      <c r="AM207" s="17" t="str">
        <f>IF(LEN(AM206)&gt;0,MAX($T207:AK207)+1,"")</f>
        <v/>
      </c>
      <c r="AN207" s="17" t="str">
        <f>IF(LEN(AN206)&gt;0,MAX($T207:AM207)+1,"")</f>
        <v/>
      </c>
      <c r="AO207" s="17" t="str">
        <f>IF(LEN(AO206)&gt;0,MAX($T207:AN207)+1,"")</f>
        <v/>
      </c>
      <c r="AP207" s="17"/>
      <c r="AQ207" s="17"/>
      <c r="AR207" s="17" t="str">
        <f>IF(LEN(AR206)&gt;0,MAX($T207:AO207)+1,"")</f>
        <v/>
      </c>
      <c r="AS207" s="17" t="str">
        <f>IF(LEN(AS206)&gt;0,MAX($T207:AR207)+1,"")</f>
        <v/>
      </c>
      <c r="AT207" s="17" t="str">
        <f>IF(LEN(AT206)&gt;0,MAX($T207:AS207)+1,"")</f>
        <v/>
      </c>
      <c r="AU207" s="17"/>
      <c r="AV207" s="17"/>
      <c r="AW207" s="17"/>
      <c r="AX207" s="17" t="str">
        <f>IF(LEN(AX206)&gt;0,MAX($T207:AT207)+1,"")</f>
        <v/>
      </c>
      <c r="AY207" s="17" t="str">
        <f>IF(LEN(AY206)&gt;0,MAX($T207:AX207)+1,"")</f>
        <v/>
      </c>
      <c r="AZ207" s="17"/>
      <c r="BA207" s="17"/>
      <c r="BB207" s="17"/>
      <c r="BC207" s="17" t="str">
        <f>IF(LEN(BC206)&gt;0,MAX($T207:AY207)+1,"")</f>
        <v/>
      </c>
      <c r="BD207" s="17" t="str">
        <f>IF(LEN(BD206)&gt;0,MAX($T207:BC207)+1,"")</f>
        <v/>
      </c>
      <c r="BE207" s="17"/>
      <c r="BF207" s="17"/>
      <c r="BG207" s="17"/>
      <c r="BH207" s="17" t="str">
        <f>IF(LEN(BH206)&gt;0,MAX($T207:BD207)+1,"")</f>
        <v/>
      </c>
      <c r="BI207" s="17" t="str">
        <f>IF(LEN(BI206)&gt;0,MAX($T207:BH207)+1,"")</f>
        <v/>
      </c>
      <c r="BJ207" s="17"/>
      <c r="BK207" s="17"/>
      <c r="BL207" s="17"/>
      <c r="BM207" s="17" t="str">
        <f>IF(LEN(BM206)&gt;0,MAX($T207:BI207)+1,"")</f>
        <v/>
      </c>
      <c r="BN207" s="17" t="str">
        <f>IF(LEN(BN206)&gt;0,MAX($T207:BM207)+1,"")</f>
        <v/>
      </c>
      <c r="BO207" s="17" t="str">
        <f>IF(LEN(BO206)&gt;0,MAX($T207:BN207)+1,"")</f>
        <v/>
      </c>
      <c r="BP207" s="17" t="str">
        <f>IF(LEN(BP206)&gt;0,MAX($T207:BO207)+1,"")</f>
        <v/>
      </c>
      <c r="BQ207" s="17" t="str">
        <f>IF(LEN(BQ206)&gt;0,MAX($T207:BP207)+1,"")</f>
        <v/>
      </c>
      <c r="BR207" s="17" t="str">
        <f>IF(LEN(BR206)&gt;0,MAX($T207:BQ207)+1,"")</f>
        <v/>
      </c>
      <c r="BS207" s="17" t="str">
        <f>IF(LEN(BS206)&gt;0,MAX($T207:BR207)+1,"")</f>
        <v/>
      </c>
      <c r="BT207" s="17" t="str">
        <f>IF(LEN(BT206)&gt;0,MAX($T207:BS207)+1,"")</f>
        <v/>
      </c>
      <c r="BU207" s="17" t="str">
        <f>IF(LEN(BU206)&gt;0,MAX($T207:BT207)+1,"")</f>
        <v/>
      </c>
      <c r="BV207" s="17" t="str">
        <f>IF(LEN(BV206)&gt;0,MAX($T207:BU207)+1,"")</f>
        <v/>
      </c>
      <c r="BW207" s="17" t="str">
        <f>IF(LEN(BW206)&gt;0,MAX($T207:BV207)+1,"")</f>
        <v/>
      </c>
      <c r="BX207" s="17" t="str">
        <f>IF(LEN(BX206)&gt;0,MAX($T207:BW207)+1,"")</f>
        <v/>
      </c>
      <c r="BY207" s="17" t="str">
        <f>IF(LEN(BY206)&gt;0,MAX($T207:BX207)+1,"")</f>
        <v/>
      </c>
      <c r="BZ207" s="17" t="str">
        <f>IF(LEN(BZ206)&gt;0,MAX($T207:BY207)+1,"")</f>
        <v/>
      </c>
      <c r="CA207" s="17" t="str">
        <f>IF(LEN(CA206)&gt;0,MAX($T207:BZ207)+1,"")</f>
        <v/>
      </c>
      <c r="CB207" s="17" t="str">
        <f>IF(LEN(CB206)&gt;0,MAX($T207:CA207)+1,"")</f>
        <v/>
      </c>
      <c r="CC207" s="17" t="str">
        <f>IF(LEN(CC206)&gt;0,MAX($T207:CB207)+1,"")</f>
        <v/>
      </c>
      <c r="CD207" s="17" t="str">
        <f>IF(LEN(CD206)&gt;0,MAX($T207:CC207)+1,"")</f>
        <v/>
      </c>
      <c r="CE207" s="17" t="str">
        <f>IF(LEN(CE206)&gt;0,MAX($T207:CD207)+1,"")</f>
        <v/>
      </c>
      <c r="CF207" s="17" t="str">
        <f>IF(LEN(CF206)&gt;0,MAX($T207:CE207)+1,"")</f>
        <v/>
      </c>
      <c r="CG207" s="17" t="str">
        <f>IF(LEN(CG206)&gt;0,MAX($T207:CF207)+1,"")</f>
        <v/>
      </c>
      <c r="CH207" s="17" t="str">
        <f>IF(LEN(CH206)&gt;0,MAX($T207:CG207)+1,"")</f>
        <v/>
      </c>
      <c r="CI207" s="17" t="str">
        <f>IF(LEN(CI206)&gt;0,MAX($T207:CH207)+1,"")</f>
        <v/>
      </c>
      <c r="CJ207" s="17" t="str">
        <f>IF(LEN(CJ206)&gt;0,MAX($T207:CI207)+1,"")</f>
        <v/>
      </c>
      <c r="CK207" s="17" t="str">
        <f>IF(LEN(CK206)&gt;0,MAX($T207:CJ207)+1,"")</f>
        <v/>
      </c>
      <c r="CL207" s="17" t="str">
        <f>IF(LEN(CL206)&gt;0,MAX($T207:CK207)+1,"")</f>
        <v/>
      </c>
      <c r="CM207" s="17" t="str">
        <f>IF(LEN(CM206)&gt;0,MAX($T207:CL207)+1,"")</f>
        <v/>
      </c>
      <c r="CN207" s="17" t="str">
        <f>IF(LEN(CN206)&gt;0,MAX($T207:CM207)+1,"")</f>
        <v/>
      </c>
      <c r="CO207" s="17" t="str">
        <f>IF(LEN(CO206)&gt;0,MAX($T207:CN207)+1,"")</f>
        <v/>
      </c>
      <c r="CP207" s="17" t="str">
        <f>IF(LEN(CP206)&gt;0,MAX($T207:CO207)+1,"")</f>
        <v/>
      </c>
      <c r="CQ207" s="17" t="str">
        <f>IF(LEN(CQ206)&gt;0,MAX($T207:CP207)+1,"")</f>
        <v/>
      </c>
      <c r="CR207" s="17" t="str">
        <f>IF(LEN(CR206)&gt;0,MAX($T207:CQ207)+1,"")</f>
        <v/>
      </c>
      <c r="CS207" s="17" t="str">
        <f>IF(LEN(CS206)&gt;0,MAX($T207:CR207)+1,"")</f>
        <v/>
      </c>
      <c r="CT207" s="17" t="str">
        <f>IF(LEN(CT206)&gt;0,MAX($T207:CS207)+1,"")</f>
        <v/>
      </c>
      <c r="CU207" s="17" t="str">
        <f>IF(LEN(CU206)&gt;0,MAX($T207:CT207)+1,"")</f>
        <v/>
      </c>
      <c r="CV207" s="17" t="str">
        <f>IF(LEN(CV206)&gt;0,MAX($T207:CU207)+1,"")</f>
        <v/>
      </c>
      <c r="CW207" s="17" t="str">
        <f>IF(LEN(CW206)&gt;0,MAX($T207:CV207)+1,"")</f>
        <v/>
      </c>
      <c r="CX207" s="17" t="str">
        <f>IF(LEN(CX206)&gt;0,MAX($T207:CW207)+1,"")</f>
        <v/>
      </c>
      <c r="CY207" s="17" t="str">
        <f>IF(LEN(CY206)&gt;0,MAX($T207:CX207)+1,"")</f>
        <v/>
      </c>
      <c r="CZ207" s="17" t="str">
        <f>IF(LEN(CZ206)&gt;0,MAX($T207:CY207)+1,"")</f>
        <v/>
      </c>
      <c r="DA207" s="17" t="str">
        <f>IF(LEN(DA206)&gt;0,MAX($T207:CZ207)+1,"")</f>
        <v/>
      </c>
      <c r="DB207" s="17" t="str">
        <f>IF(LEN(DB206)&gt;0,MAX($T207:DA207)+1,"")</f>
        <v/>
      </c>
      <c r="DC207" s="17" t="str">
        <f>IF(LEN(DC206)&gt;0,MAX($T207:DB207)+1,"")</f>
        <v/>
      </c>
      <c r="DD207" s="17" t="str">
        <f>IF(LEN(DD206)&gt;0,MAX($T207:DC207)+1,"")</f>
        <v/>
      </c>
      <c r="DE207" s="17" t="str">
        <f>IF(LEN(DE206)&gt;0,MAX($T207:DD207)+1,"")</f>
        <v/>
      </c>
      <c r="DF207" s="17" t="str">
        <f>IF(LEN(DF206)&gt;0,MAX($T207:DE207)+1,"")</f>
        <v/>
      </c>
      <c r="DG207" s="17" t="str">
        <f>IF(LEN(DG206)&gt;0,MAX($T207:DF207)+1,"")</f>
        <v/>
      </c>
      <c r="DH207" s="17" t="str">
        <f>IF(LEN(DH206)&gt;0,MAX($T207:DG207)+1,"")</f>
        <v/>
      </c>
      <c r="DI207" s="17" t="str">
        <f>IF(LEN(DI206)&gt;0,MAX($T207:DH207)+1,"")</f>
        <v/>
      </c>
      <c r="DJ207" s="17" t="str">
        <f>IF(LEN(DJ206)&gt;0,MAX($T207:DI207)+1,"")</f>
        <v/>
      </c>
      <c r="DK207" s="17" t="str">
        <f>IF(LEN(DK206)&gt;0,MAX($T207:DJ207)+1,"")</f>
        <v/>
      </c>
      <c r="DL207" s="17" t="str">
        <f>IF(LEN(DL206)&gt;0,MAX($T207:DK207)+1,"")</f>
        <v/>
      </c>
      <c r="DM207" s="17" t="str">
        <f>IF(LEN(DM206)&gt;0,MAX($T207:DL207)+1,"")</f>
        <v/>
      </c>
      <c r="DN207" s="17" t="str">
        <f>IF(LEN(DN206)&gt;0,MAX($T207:DM207)+1,"")</f>
        <v/>
      </c>
      <c r="DO207" s="17" t="str">
        <f>IF(LEN(DO206)&gt;0,MAX($T207:DN207)+1,"")</f>
        <v/>
      </c>
      <c r="DP207" s="17" t="str">
        <f>IF(LEN(DP206)&gt;0,MAX($T207:DO207)+1,"")</f>
        <v/>
      </c>
      <c r="DQ207" s="17" t="str">
        <f>IF(LEN(DQ206)&gt;0,MAX($T207:DP207)+1,"")</f>
        <v/>
      </c>
      <c r="DR207" s="17" t="str">
        <f>IF(LEN(DR206)&gt;0,MAX($T207:DQ207)+1,"")</f>
        <v/>
      </c>
      <c r="DS207" s="17" t="str">
        <f>IF(LEN(DS206)&gt;0,MAX($T207:DR207)+1,"")</f>
        <v/>
      </c>
      <c r="DT207" s="17" t="str">
        <f>IF(LEN(DT206)&gt;0,MAX($T207:DS207)+1,"")</f>
        <v/>
      </c>
      <c r="DU207" s="17" t="str">
        <f>IF(LEN(DU206)&gt;0,MAX($T207:DT207)+1,"")</f>
        <v/>
      </c>
      <c r="DV207" s="17" t="str">
        <f>IF(LEN(DV206)&gt;0,MAX($T207:DU207)+1,"")</f>
        <v/>
      </c>
      <c r="DW207" s="17" t="str">
        <f>IF(LEN(DW206)&gt;0,MAX($T207:DV207)+1,"")</f>
        <v/>
      </c>
      <c r="DX207" s="17" t="str">
        <f>IF(LEN(DX206)&gt;0,MAX($T207:DW207)+1,"")</f>
        <v/>
      </c>
      <c r="DY207" s="17" t="str">
        <f>IF(LEN(DY206)&gt;0,MAX($T207:DX207)+1,"")</f>
        <v/>
      </c>
      <c r="DZ207" s="17" t="str">
        <f>IF(LEN(DZ206)&gt;0,MAX($T207:DY207)+1,"")</f>
        <v/>
      </c>
      <c r="EA207" s="17" t="str">
        <f>IF(LEN(EA206)&gt;0,MAX($T207:DZ207)+1,"")</f>
        <v/>
      </c>
      <c r="EB207" s="17" t="str">
        <f>IF(LEN(EB206)&gt;0,MAX($T207:EA207)+1,"")</f>
        <v/>
      </c>
      <c r="EC207" s="17" t="str">
        <f>IF(LEN(EC206)&gt;0,MAX($T207:EB207)+1,"")</f>
        <v/>
      </c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 t="str">
        <f>IF(LEN(FM206)&gt;0,MAX($T207:EC207)+1,"")</f>
        <v/>
      </c>
      <c r="FN207" s="17" t="str">
        <f>IF(LEN(FN206)&gt;0,MAX($T207:FM207)+1,"")</f>
        <v/>
      </c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 t="str">
        <f>IF(LEN(GB206)&gt;0,MAX($T207:FN207)+1,"")</f>
        <v/>
      </c>
      <c r="GC207" s="17" t="str">
        <f>IF(LEN(GC206)&gt;0,MAX($T207:GB207)+1,"")</f>
        <v/>
      </c>
    </row>
    <row r="208" spans="1:203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</row>
    <row r="209" spans="1:185" x14ac:dyDescent="0.2">
      <c r="A209" s="10" t="s">
        <v>181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 t="s">
        <v>182</v>
      </c>
      <c r="Q209" s="17"/>
      <c r="R209" s="17"/>
      <c r="S209" s="17">
        <f>MAX(U209:GC209)</f>
        <v>0</v>
      </c>
      <c r="T209" s="17"/>
      <c r="U209" s="17" t="str">
        <f t="shared" ref="U209:CF209" si="94">IF(LEN(U11)&gt;0,IF(FIND(" MEN",U11&amp;$A209)&lt;100,COLUMN(),""),"")</f>
        <v/>
      </c>
      <c r="V209" s="17" t="str">
        <f t="shared" si="94"/>
        <v/>
      </c>
      <c r="W209" s="17" t="str">
        <f t="shared" si="94"/>
        <v/>
      </c>
      <c r="X209" s="17" t="str">
        <f t="shared" si="94"/>
        <v/>
      </c>
      <c r="Y209" s="17" t="str">
        <f t="shared" si="94"/>
        <v/>
      </c>
      <c r="Z209" s="17" t="str">
        <f t="shared" si="94"/>
        <v/>
      </c>
      <c r="AA209" s="17" t="str">
        <f t="shared" si="94"/>
        <v/>
      </c>
      <c r="AB209" s="17" t="str">
        <f t="shared" si="94"/>
        <v/>
      </c>
      <c r="AC209" s="17" t="str">
        <f t="shared" si="94"/>
        <v/>
      </c>
      <c r="AD209" s="17" t="str">
        <f t="shared" si="94"/>
        <v/>
      </c>
      <c r="AE209" s="17"/>
      <c r="AF209" s="17" t="str">
        <f t="shared" si="94"/>
        <v/>
      </c>
      <c r="AG209" s="17" t="str">
        <f t="shared" si="94"/>
        <v/>
      </c>
      <c r="AH209" s="17"/>
      <c r="AI209" s="17" t="str">
        <f t="shared" si="94"/>
        <v/>
      </c>
      <c r="AJ209" s="17" t="str">
        <f t="shared" si="94"/>
        <v/>
      </c>
      <c r="AK209" s="17" t="str">
        <f t="shared" si="94"/>
        <v/>
      </c>
      <c r="AL209" s="17"/>
      <c r="AM209" s="17" t="str">
        <f t="shared" si="94"/>
        <v/>
      </c>
      <c r="AN209" s="17" t="str">
        <f t="shared" si="94"/>
        <v/>
      </c>
      <c r="AO209" s="17" t="str">
        <f t="shared" si="94"/>
        <v/>
      </c>
      <c r="AP209" s="17"/>
      <c r="AQ209" s="17"/>
      <c r="AR209" s="17" t="str">
        <f t="shared" si="94"/>
        <v/>
      </c>
      <c r="AS209" s="17" t="str">
        <f t="shared" si="94"/>
        <v/>
      </c>
      <c r="AT209" s="17" t="str">
        <f t="shared" si="94"/>
        <v/>
      </c>
      <c r="AU209" s="17"/>
      <c r="AV209" s="17"/>
      <c r="AW209" s="17"/>
      <c r="AX209" s="17" t="str">
        <f t="shared" si="94"/>
        <v/>
      </c>
      <c r="AY209" s="17" t="str">
        <f t="shared" si="94"/>
        <v/>
      </c>
      <c r="AZ209" s="17"/>
      <c r="BA209" s="17"/>
      <c r="BB209" s="17"/>
      <c r="BC209" s="17" t="str">
        <f t="shared" si="94"/>
        <v/>
      </c>
      <c r="BD209" s="17" t="str">
        <f t="shared" si="94"/>
        <v/>
      </c>
      <c r="BE209" s="17"/>
      <c r="BF209" s="17"/>
      <c r="BG209" s="17"/>
      <c r="BH209" s="17" t="str">
        <f t="shared" si="94"/>
        <v/>
      </c>
      <c r="BI209" s="17" t="str">
        <f t="shared" si="94"/>
        <v/>
      </c>
      <c r="BJ209" s="17"/>
      <c r="BK209" s="17"/>
      <c r="BL209" s="17"/>
      <c r="BM209" s="17" t="str">
        <f t="shared" si="94"/>
        <v/>
      </c>
      <c r="BN209" s="17" t="str">
        <f t="shared" si="94"/>
        <v/>
      </c>
      <c r="BO209" s="17" t="str">
        <f t="shared" si="94"/>
        <v/>
      </c>
      <c r="BP209" s="17" t="str">
        <f t="shared" si="94"/>
        <v/>
      </c>
      <c r="BQ209" s="17" t="str">
        <f t="shared" si="94"/>
        <v/>
      </c>
      <c r="BR209" s="17" t="str">
        <f t="shared" si="94"/>
        <v/>
      </c>
      <c r="BS209" s="17" t="str">
        <f t="shared" si="94"/>
        <v/>
      </c>
      <c r="BT209" s="17" t="str">
        <f t="shared" si="94"/>
        <v/>
      </c>
      <c r="BU209" s="17" t="str">
        <f t="shared" si="94"/>
        <v/>
      </c>
      <c r="BV209" s="17" t="str">
        <f t="shared" si="94"/>
        <v/>
      </c>
      <c r="BW209" s="17" t="str">
        <f t="shared" si="94"/>
        <v/>
      </c>
      <c r="BX209" s="17" t="str">
        <f t="shared" si="94"/>
        <v/>
      </c>
      <c r="BY209" s="17" t="str">
        <f t="shared" si="94"/>
        <v/>
      </c>
      <c r="BZ209" s="17" t="str">
        <f t="shared" si="94"/>
        <v/>
      </c>
      <c r="CA209" s="17" t="str">
        <f t="shared" si="94"/>
        <v/>
      </c>
      <c r="CB209" s="17" t="str">
        <f t="shared" si="94"/>
        <v/>
      </c>
      <c r="CC209" s="17" t="str">
        <f t="shared" si="94"/>
        <v/>
      </c>
      <c r="CD209" s="17" t="str">
        <f t="shared" si="94"/>
        <v/>
      </c>
      <c r="CE209" s="17" t="str">
        <f t="shared" si="94"/>
        <v/>
      </c>
      <c r="CF209" s="17" t="str">
        <f t="shared" si="94"/>
        <v/>
      </c>
      <c r="CG209" s="17" t="str">
        <f t="shared" ref="CG209:ER209" si="95">IF(LEN(CG11)&gt;0,IF(FIND(" MEN",CG11&amp;$A209)&lt;100,COLUMN(),""),"")</f>
        <v/>
      </c>
      <c r="CH209" s="17" t="str">
        <f t="shared" si="95"/>
        <v/>
      </c>
      <c r="CI209" s="17" t="str">
        <f t="shared" si="95"/>
        <v/>
      </c>
      <c r="CJ209" s="17" t="str">
        <f t="shared" si="95"/>
        <v/>
      </c>
      <c r="CK209" s="17" t="str">
        <f t="shared" si="95"/>
        <v/>
      </c>
      <c r="CL209" s="17" t="str">
        <f t="shared" si="95"/>
        <v/>
      </c>
      <c r="CM209" s="17" t="str">
        <f t="shared" si="95"/>
        <v/>
      </c>
      <c r="CN209" s="17" t="str">
        <f t="shared" si="95"/>
        <v/>
      </c>
      <c r="CO209" s="17" t="str">
        <f t="shared" si="95"/>
        <v/>
      </c>
      <c r="CP209" s="17" t="str">
        <f t="shared" si="95"/>
        <v/>
      </c>
      <c r="CQ209" s="17" t="str">
        <f t="shared" si="95"/>
        <v/>
      </c>
      <c r="CR209" s="17" t="str">
        <f t="shared" si="95"/>
        <v/>
      </c>
      <c r="CS209" s="17" t="str">
        <f t="shared" si="95"/>
        <v/>
      </c>
      <c r="CT209" s="17" t="str">
        <f t="shared" si="95"/>
        <v/>
      </c>
      <c r="CU209" s="17" t="str">
        <f t="shared" si="95"/>
        <v/>
      </c>
      <c r="CV209" s="17" t="str">
        <f t="shared" si="95"/>
        <v/>
      </c>
      <c r="CW209" s="17" t="str">
        <f t="shared" si="95"/>
        <v/>
      </c>
      <c r="CX209" s="17" t="str">
        <f t="shared" si="95"/>
        <v/>
      </c>
      <c r="CY209" s="17" t="str">
        <f t="shared" si="95"/>
        <v/>
      </c>
      <c r="CZ209" s="17" t="str">
        <f t="shared" si="95"/>
        <v/>
      </c>
      <c r="DA209" s="17" t="str">
        <f t="shared" si="95"/>
        <v/>
      </c>
      <c r="DB209" s="17" t="str">
        <f t="shared" si="95"/>
        <v/>
      </c>
      <c r="DC209" s="17" t="str">
        <f t="shared" si="95"/>
        <v/>
      </c>
      <c r="DD209" s="17" t="str">
        <f t="shared" si="95"/>
        <v/>
      </c>
      <c r="DE209" s="17" t="str">
        <f t="shared" si="95"/>
        <v/>
      </c>
      <c r="DF209" s="17" t="str">
        <f t="shared" si="95"/>
        <v/>
      </c>
      <c r="DG209" s="17" t="str">
        <f t="shared" si="95"/>
        <v/>
      </c>
      <c r="DH209" s="17" t="str">
        <f t="shared" si="95"/>
        <v/>
      </c>
      <c r="DI209" s="17" t="str">
        <f t="shared" si="95"/>
        <v/>
      </c>
      <c r="DJ209" s="17" t="str">
        <f t="shared" si="95"/>
        <v/>
      </c>
      <c r="DK209" s="17" t="str">
        <f t="shared" si="95"/>
        <v/>
      </c>
      <c r="DL209" s="17" t="str">
        <f t="shared" si="95"/>
        <v/>
      </c>
      <c r="DM209" s="17" t="str">
        <f t="shared" si="95"/>
        <v/>
      </c>
      <c r="DN209" s="17" t="str">
        <f t="shared" si="95"/>
        <v/>
      </c>
      <c r="DO209" s="17" t="str">
        <f t="shared" si="95"/>
        <v/>
      </c>
      <c r="DP209" s="17" t="str">
        <f t="shared" si="95"/>
        <v/>
      </c>
      <c r="DQ209" s="17" t="str">
        <f t="shared" si="95"/>
        <v/>
      </c>
      <c r="DR209" s="17" t="str">
        <f t="shared" si="95"/>
        <v/>
      </c>
      <c r="DS209" s="17" t="str">
        <f t="shared" si="95"/>
        <v/>
      </c>
      <c r="DT209" s="17" t="str">
        <f t="shared" si="95"/>
        <v/>
      </c>
      <c r="DU209" s="17" t="str">
        <f t="shared" si="95"/>
        <v/>
      </c>
      <c r="DV209" s="17" t="str">
        <f t="shared" si="95"/>
        <v/>
      </c>
      <c r="DW209" s="17" t="str">
        <f t="shared" si="95"/>
        <v/>
      </c>
      <c r="DX209" s="17" t="str">
        <f t="shared" si="95"/>
        <v/>
      </c>
      <c r="DY209" s="17" t="str">
        <f t="shared" si="95"/>
        <v/>
      </c>
      <c r="DZ209" s="17" t="str">
        <f t="shared" si="95"/>
        <v/>
      </c>
      <c r="EA209" s="17" t="str">
        <f t="shared" si="95"/>
        <v/>
      </c>
      <c r="EB209" s="17" t="str">
        <f t="shared" si="95"/>
        <v/>
      </c>
      <c r="EC209" s="17" t="str">
        <f t="shared" si="95"/>
        <v/>
      </c>
      <c r="ED209" s="17" t="str">
        <f t="shared" si="95"/>
        <v/>
      </c>
      <c r="EE209" s="17" t="str">
        <f t="shared" si="95"/>
        <v/>
      </c>
      <c r="EF209" s="17" t="str">
        <f t="shared" si="95"/>
        <v/>
      </c>
      <c r="EG209" s="17" t="str">
        <f t="shared" si="95"/>
        <v/>
      </c>
      <c r="EH209" s="17" t="str">
        <f t="shared" si="95"/>
        <v/>
      </c>
      <c r="EI209" s="17" t="str">
        <f t="shared" si="95"/>
        <v/>
      </c>
      <c r="EJ209" s="17" t="str">
        <f t="shared" si="95"/>
        <v/>
      </c>
      <c r="EK209" s="17" t="str">
        <f t="shared" si="95"/>
        <v/>
      </c>
      <c r="EL209" s="17" t="str">
        <f t="shared" si="95"/>
        <v/>
      </c>
      <c r="EM209" s="17" t="str">
        <f t="shared" si="95"/>
        <v/>
      </c>
      <c r="EN209" s="17" t="str">
        <f t="shared" si="95"/>
        <v/>
      </c>
      <c r="EO209" s="17" t="str">
        <f t="shared" si="95"/>
        <v/>
      </c>
      <c r="EP209" s="17" t="str">
        <f t="shared" si="95"/>
        <v/>
      </c>
      <c r="EQ209" s="17" t="str">
        <f t="shared" si="95"/>
        <v/>
      </c>
      <c r="ER209" s="17" t="str">
        <f t="shared" si="95"/>
        <v/>
      </c>
      <c r="ES209" s="17" t="str">
        <f t="shared" ref="ES209:GC209" si="96">IF(LEN(ES11)&gt;0,IF(FIND(" MEN",ES11&amp;$A209)&lt;100,COLUMN(),""),"")</f>
        <v/>
      </c>
      <c r="ET209" s="17" t="str">
        <f t="shared" si="96"/>
        <v/>
      </c>
      <c r="EU209" s="17" t="str">
        <f t="shared" si="96"/>
        <v/>
      </c>
      <c r="EV209" s="17" t="str">
        <f t="shared" si="96"/>
        <v/>
      </c>
      <c r="EW209" s="17" t="str">
        <f t="shared" si="96"/>
        <v/>
      </c>
      <c r="EX209" s="17" t="str">
        <f t="shared" si="96"/>
        <v/>
      </c>
      <c r="EY209" s="17" t="str">
        <f t="shared" si="96"/>
        <v/>
      </c>
      <c r="EZ209" s="17" t="str">
        <f t="shared" si="96"/>
        <v/>
      </c>
      <c r="FA209" s="17" t="str">
        <f t="shared" si="96"/>
        <v/>
      </c>
      <c r="FB209" s="17" t="str">
        <f t="shared" si="96"/>
        <v/>
      </c>
      <c r="FC209" s="17" t="str">
        <f t="shared" si="96"/>
        <v/>
      </c>
      <c r="FD209" s="17" t="str">
        <f t="shared" si="96"/>
        <v/>
      </c>
      <c r="FE209" s="17" t="str">
        <f t="shared" si="96"/>
        <v/>
      </c>
      <c r="FF209" s="17" t="str">
        <f t="shared" si="96"/>
        <v/>
      </c>
      <c r="FG209" s="17" t="str">
        <f t="shared" si="96"/>
        <v/>
      </c>
      <c r="FH209" s="17" t="str">
        <f t="shared" si="96"/>
        <v/>
      </c>
      <c r="FI209" s="17" t="str">
        <f t="shared" si="96"/>
        <v/>
      </c>
      <c r="FJ209" s="17" t="str">
        <f t="shared" si="96"/>
        <v/>
      </c>
      <c r="FK209" s="17" t="str">
        <f t="shared" si="96"/>
        <v/>
      </c>
      <c r="FL209" s="17" t="str">
        <f t="shared" si="96"/>
        <v/>
      </c>
      <c r="FM209" s="17" t="str">
        <f t="shared" si="96"/>
        <v/>
      </c>
      <c r="FN209" s="17" t="str">
        <f t="shared" si="96"/>
        <v/>
      </c>
      <c r="FO209" s="17" t="str">
        <f t="shared" si="96"/>
        <v/>
      </c>
      <c r="FP209" s="17" t="str">
        <f t="shared" si="96"/>
        <v/>
      </c>
      <c r="FQ209" s="17" t="str">
        <f t="shared" si="96"/>
        <v/>
      </c>
      <c r="FR209" s="17" t="str">
        <f t="shared" si="96"/>
        <v/>
      </c>
      <c r="FS209" s="17" t="str">
        <f t="shared" si="96"/>
        <v/>
      </c>
      <c r="FT209" s="17" t="str">
        <f t="shared" si="96"/>
        <v/>
      </c>
      <c r="FU209" s="17" t="str">
        <f t="shared" si="96"/>
        <v/>
      </c>
      <c r="FV209" s="17" t="str">
        <f t="shared" si="96"/>
        <v/>
      </c>
      <c r="FW209" s="17" t="str">
        <f t="shared" si="96"/>
        <v/>
      </c>
      <c r="FX209" s="17" t="str">
        <f t="shared" si="96"/>
        <v/>
      </c>
      <c r="FY209" s="17" t="str">
        <f t="shared" si="96"/>
        <v/>
      </c>
      <c r="FZ209" s="17" t="str">
        <f t="shared" si="96"/>
        <v/>
      </c>
      <c r="GA209" s="17" t="str">
        <f t="shared" si="96"/>
        <v/>
      </c>
      <c r="GB209" s="17" t="str">
        <f t="shared" si="96"/>
        <v/>
      </c>
      <c r="GC209" s="17" t="str">
        <f t="shared" si="96"/>
        <v/>
      </c>
    </row>
    <row r="210" spans="1:185" x14ac:dyDescent="0.2">
      <c r="A210" s="10" t="s">
        <v>183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 t="s">
        <v>184</v>
      </c>
      <c r="Q210" s="17"/>
      <c r="R210" s="17"/>
      <c r="S210" s="17">
        <f>MAX(U210:GC210)</f>
        <v>0</v>
      </c>
      <c r="T210" s="17"/>
      <c r="U210" s="17" t="str">
        <f t="shared" ref="U210:CF210" si="97">IF(LEN(U11)&gt;0,IF(FIND(" WOMEN",U11&amp;$A210)&lt;100,COLUMN(),""),"")</f>
        <v/>
      </c>
      <c r="V210" s="17" t="str">
        <f t="shared" si="97"/>
        <v/>
      </c>
      <c r="W210" s="17" t="str">
        <f t="shared" si="97"/>
        <v/>
      </c>
      <c r="X210" s="17" t="str">
        <f t="shared" si="97"/>
        <v/>
      </c>
      <c r="Y210" s="17" t="str">
        <f t="shared" si="97"/>
        <v/>
      </c>
      <c r="Z210" s="17" t="str">
        <f t="shared" si="97"/>
        <v/>
      </c>
      <c r="AA210" s="17" t="str">
        <f t="shared" si="97"/>
        <v/>
      </c>
      <c r="AB210" s="17" t="str">
        <f t="shared" si="97"/>
        <v/>
      </c>
      <c r="AC210" s="17" t="str">
        <f t="shared" si="97"/>
        <v/>
      </c>
      <c r="AD210" s="17" t="str">
        <f t="shared" si="97"/>
        <v/>
      </c>
      <c r="AE210" s="17"/>
      <c r="AF210" s="17" t="str">
        <f t="shared" si="97"/>
        <v/>
      </c>
      <c r="AG210" s="17" t="str">
        <f t="shared" si="97"/>
        <v/>
      </c>
      <c r="AH210" s="17"/>
      <c r="AI210" s="17" t="str">
        <f t="shared" si="97"/>
        <v/>
      </c>
      <c r="AJ210" s="17" t="str">
        <f t="shared" si="97"/>
        <v/>
      </c>
      <c r="AK210" s="17" t="str">
        <f t="shared" si="97"/>
        <v/>
      </c>
      <c r="AL210" s="17"/>
      <c r="AM210" s="17" t="str">
        <f t="shared" si="97"/>
        <v/>
      </c>
      <c r="AN210" s="17" t="str">
        <f t="shared" si="97"/>
        <v/>
      </c>
      <c r="AO210" s="17" t="str">
        <f t="shared" si="97"/>
        <v/>
      </c>
      <c r="AP210" s="17"/>
      <c r="AQ210" s="17"/>
      <c r="AR210" s="17" t="str">
        <f t="shared" si="97"/>
        <v/>
      </c>
      <c r="AS210" s="17" t="str">
        <f t="shared" si="97"/>
        <v/>
      </c>
      <c r="AT210" s="17" t="str">
        <f t="shared" si="97"/>
        <v/>
      </c>
      <c r="AU210" s="17"/>
      <c r="AV210" s="17"/>
      <c r="AW210" s="17"/>
      <c r="AX210" s="17" t="str">
        <f t="shared" si="97"/>
        <v/>
      </c>
      <c r="AY210" s="17" t="str">
        <f t="shared" si="97"/>
        <v/>
      </c>
      <c r="AZ210" s="17"/>
      <c r="BA210" s="17"/>
      <c r="BB210" s="17"/>
      <c r="BC210" s="17" t="str">
        <f t="shared" si="97"/>
        <v/>
      </c>
      <c r="BD210" s="17" t="str">
        <f t="shared" si="97"/>
        <v/>
      </c>
      <c r="BE210" s="17"/>
      <c r="BF210" s="17"/>
      <c r="BG210" s="17"/>
      <c r="BH210" s="17" t="str">
        <f t="shared" si="97"/>
        <v/>
      </c>
      <c r="BI210" s="17" t="str">
        <f t="shared" si="97"/>
        <v/>
      </c>
      <c r="BJ210" s="17"/>
      <c r="BK210" s="17"/>
      <c r="BL210" s="17"/>
      <c r="BM210" s="17" t="str">
        <f t="shared" si="97"/>
        <v/>
      </c>
      <c r="BN210" s="17" t="str">
        <f t="shared" si="97"/>
        <v/>
      </c>
      <c r="BO210" s="17" t="str">
        <f t="shared" si="97"/>
        <v/>
      </c>
      <c r="BP210" s="17" t="str">
        <f t="shared" si="97"/>
        <v/>
      </c>
      <c r="BQ210" s="17" t="str">
        <f t="shared" si="97"/>
        <v/>
      </c>
      <c r="BR210" s="17" t="str">
        <f t="shared" si="97"/>
        <v/>
      </c>
      <c r="BS210" s="17" t="str">
        <f t="shared" si="97"/>
        <v/>
      </c>
      <c r="BT210" s="17" t="str">
        <f t="shared" si="97"/>
        <v/>
      </c>
      <c r="BU210" s="17" t="str">
        <f t="shared" si="97"/>
        <v/>
      </c>
      <c r="BV210" s="17" t="str">
        <f t="shared" si="97"/>
        <v/>
      </c>
      <c r="BW210" s="17" t="str">
        <f t="shared" si="97"/>
        <v/>
      </c>
      <c r="BX210" s="17" t="str">
        <f t="shared" si="97"/>
        <v/>
      </c>
      <c r="BY210" s="17" t="str">
        <f t="shared" si="97"/>
        <v/>
      </c>
      <c r="BZ210" s="17" t="str">
        <f t="shared" si="97"/>
        <v/>
      </c>
      <c r="CA210" s="17" t="str">
        <f t="shared" si="97"/>
        <v/>
      </c>
      <c r="CB210" s="17" t="str">
        <f t="shared" si="97"/>
        <v/>
      </c>
      <c r="CC210" s="17" t="str">
        <f t="shared" si="97"/>
        <v/>
      </c>
      <c r="CD210" s="17" t="str">
        <f t="shared" si="97"/>
        <v/>
      </c>
      <c r="CE210" s="17" t="str">
        <f t="shared" si="97"/>
        <v/>
      </c>
      <c r="CF210" s="17" t="str">
        <f t="shared" si="97"/>
        <v/>
      </c>
      <c r="CG210" s="17" t="str">
        <f t="shared" ref="CG210:ER210" si="98">IF(LEN(CG11)&gt;0,IF(FIND(" WOMEN",CG11&amp;$A210)&lt;100,COLUMN(),""),"")</f>
        <v/>
      </c>
      <c r="CH210" s="17" t="str">
        <f t="shared" si="98"/>
        <v/>
      </c>
      <c r="CI210" s="17" t="str">
        <f t="shared" si="98"/>
        <v/>
      </c>
      <c r="CJ210" s="17" t="str">
        <f t="shared" si="98"/>
        <v/>
      </c>
      <c r="CK210" s="17" t="str">
        <f t="shared" si="98"/>
        <v/>
      </c>
      <c r="CL210" s="17" t="str">
        <f t="shared" si="98"/>
        <v/>
      </c>
      <c r="CM210" s="17" t="str">
        <f t="shared" si="98"/>
        <v/>
      </c>
      <c r="CN210" s="17" t="str">
        <f t="shared" si="98"/>
        <v/>
      </c>
      <c r="CO210" s="17" t="str">
        <f t="shared" si="98"/>
        <v/>
      </c>
      <c r="CP210" s="17" t="str">
        <f t="shared" si="98"/>
        <v/>
      </c>
      <c r="CQ210" s="17" t="str">
        <f t="shared" si="98"/>
        <v/>
      </c>
      <c r="CR210" s="17" t="str">
        <f t="shared" si="98"/>
        <v/>
      </c>
      <c r="CS210" s="17" t="str">
        <f t="shared" si="98"/>
        <v/>
      </c>
      <c r="CT210" s="17" t="str">
        <f t="shared" si="98"/>
        <v/>
      </c>
      <c r="CU210" s="17" t="str">
        <f t="shared" si="98"/>
        <v/>
      </c>
      <c r="CV210" s="17" t="str">
        <f t="shared" si="98"/>
        <v/>
      </c>
      <c r="CW210" s="17" t="str">
        <f t="shared" si="98"/>
        <v/>
      </c>
      <c r="CX210" s="17" t="str">
        <f t="shared" si="98"/>
        <v/>
      </c>
      <c r="CY210" s="17" t="str">
        <f t="shared" si="98"/>
        <v/>
      </c>
      <c r="CZ210" s="17" t="str">
        <f t="shared" si="98"/>
        <v/>
      </c>
      <c r="DA210" s="17" t="str">
        <f t="shared" si="98"/>
        <v/>
      </c>
      <c r="DB210" s="17" t="str">
        <f t="shared" si="98"/>
        <v/>
      </c>
      <c r="DC210" s="17" t="str">
        <f t="shared" si="98"/>
        <v/>
      </c>
      <c r="DD210" s="17" t="str">
        <f t="shared" si="98"/>
        <v/>
      </c>
      <c r="DE210" s="17" t="str">
        <f t="shared" si="98"/>
        <v/>
      </c>
      <c r="DF210" s="17" t="str">
        <f t="shared" si="98"/>
        <v/>
      </c>
      <c r="DG210" s="17" t="str">
        <f t="shared" si="98"/>
        <v/>
      </c>
      <c r="DH210" s="17" t="str">
        <f t="shared" si="98"/>
        <v/>
      </c>
      <c r="DI210" s="17" t="str">
        <f t="shared" si="98"/>
        <v/>
      </c>
      <c r="DJ210" s="17" t="str">
        <f t="shared" si="98"/>
        <v/>
      </c>
      <c r="DK210" s="17" t="str">
        <f t="shared" si="98"/>
        <v/>
      </c>
      <c r="DL210" s="17" t="str">
        <f t="shared" si="98"/>
        <v/>
      </c>
      <c r="DM210" s="17" t="str">
        <f t="shared" si="98"/>
        <v/>
      </c>
      <c r="DN210" s="17" t="str">
        <f t="shared" si="98"/>
        <v/>
      </c>
      <c r="DO210" s="17" t="str">
        <f t="shared" si="98"/>
        <v/>
      </c>
      <c r="DP210" s="17" t="str">
        <f t="shared" si="98"/>
        <v/>
      </c>
      <c r="DQ210" s="17" t="str">
        <f t="shared" si="98"/>
        <v/>
      </c>
      <c r="DR210" s="17" t="str">
        <f t="shared" si="98"/>
        <v/>
      </c>
      <c r="DS210" s="17" t="str">
        <f t="shared" si="98"/>
        <v/>
      </c>
      <c r="DT210" s="17" t="str">
        <f t="shared" si="98"/>
        <v/>
      </c>
      <c r="DU210" s="17" t="str">
        <f t="shared" si="98"/>
        <v/>
      </c>
      <c r="DV210" s="17" t="str">
        <f t="shared" si="98"/>
        <v/>
      </c>
      <c r="DW210" s="17" t="str">
        <f t="shared" si="98"/>
        <v/>
      </c>
      <c r="DX210" s="17" t="str">
        <f t="shared" si="98"/>
        <v/>
      </c>
      <c r="DY210" s="17" t="str">
        <f t="shared" si="98"/>
        <v/>
      </c>
      <c r="DZ210" s="17" t="str">
        <f t="shared" si="98"/>
        <v/>
      </c>
      <c r="EA210" s="17" t="str">
        <f t="shared" si="98"/>
        <v/>
      </c>
      <c r="EB210" s="17" t="str">
        <f t="shared" si="98"/>
        <v/>
      </c>
      <c r="EC210" s="17" t="str">
        <f t="shared" si="98"/>
        <v/>
      </c>
      <c r="ED210" s="17" t="str">
        <f t="shared" si="98"/>
        <v/>
      </c>
      <c r="EE210" s="17" t="str">
        <f t="shared" si="98"/>
        <v/>
      </c>
      <c r="EF210" s="17" t="str">
        <f t="shared" si="98"/>
        <v/>
      </c>
      <c r="EG210" s="17" t="str">
        <f t="shared" si="98"/>
        <v/>
      </c>
      <c r="EH210" s="17" t="str">
        <f t="shared" si="98"/>
        <v/>
      </c>
      <c r="EI210" s="17" t="str">
        <f t="shared" si="98"/>
        <v/>
      </c>
      <c r="EJ210" s="17" t="str">
        <f t="shared" si="98"/>
        <v/>
      </c>
      <c r="EK210" s="17" t="str">
        <f t="shared" si="98"/>
        <v/>
      </c>
      <c r="EL210" s="17" t="str">
        <f t="shared" si="98"/>
        <v/>
      </c>
      <c r="EM210" s="17" t="str">
        <f t="shared" si="98"/>
        <v/>
      </c>
      <c r="EN210" s="17" t="str">
        <f t="shared" si="98"/>
        <v/>
      </c>
      <c r="EO210" s="17" t="str">
        <f t="shared" si="98"/>
        <v/>
      </c>
      <c r="EP210" s="17" t="str">
        <f t="shared" si="98"/>
        <v/>
      </c>
      <c r="EQ210" s="17" t="str">
        <f t="shared" si="98"/>
        <v/>
      </c>
      <c r="ER210" s="17" t="str">
        <f t="shared" si="98"/>
        <v/>
      </c>
      <c r="ES210" s="17" t="str">
        <f t="shared" ref="ES210:GC210" si="99">IF(LEN(ES11)&gt;0,IF(FIND(" WOMEN",ES11&amp;$A210)&lt;100,COLUMN(),""),"")</f>
        <v/>
      </c>
      <c r="ET210" s="17" t="str">
        <f t="shared" si="99"/>
        <v/>
      </c>
      <c r="EU210" s="17" t="str">
        <f t="shared" si="99"/>
        <v/>
      </c>
      <c r="EV210" s="17" t="str">
        <f t="shared" si="99"/>
        <v/>
      </c>
      <c r="EW210" s="17" t="str">
        <f t="shared" si="99"/>
        <v/>
      </c>
      <c r="EX210" s="17" t="str">
        <f t="shared" si="99"/>
        <v/>
      </c>
      <c r="EY210" s="17" t="str">
        <f t="shared" si="99"/>
        <v/>
      </c>
      <c r="EZ210" s="17" t="str">
        <f t="shared" si="99"/>
        <v/>
      </c>
      <c r="FA210" s="17" t="str">
        <f t="shared" si="99"/>
        <v/>
      </c>
      <c r="FB210" s="17" t="str">
        <f t="shared" si="99"/>
        <v/>
      </c>
      <c r="FC210" s="17" t="str">
        <f t="shared" si="99"/>
        <v/>
      </c>
      <c r="FD210" s="17" t="str">
        <f t="shared" si="99"/>
        <v/>
      </c>
      <c r="FE210" s="17" t="str">
        <f t="shared" si="99"/>
        <v/>
      </c>
      <c r="FF210" s="17" t="str">
        <f t="shared" si="99"/>
        <v/>
      </c>
      <c r="FG210" s="17" t="str">
        <f t="shared" si="99"/>
        <v/>
      </c>
      <c r="FH210" s="17" t="str">
        <f t="shared" si="99"/>
        <v/>
      </c>
      <c r="FI210" s="17" t="str">
        <f t="shared" si="99"/>
        <v/>
      </c>
      <c r="FJ210" s="17" t="str">
        <f t="shared" si="99"/>
        <v/>
      </c>
      <c r="FK210" s="17" t="str">
        <f t="shared" si="99"/>
        <v/>
      </c>
      <c r="FL210" s="17" t="str">
        <f t="shared" si="99"/>
        <v/>
      </c>
      <c r="FM210" s="17" t="str">
        <f t="shared" si="99"/>
        <v/>
      </c>
      <c r="FN210" s="17" t="str">
        <f t="shared" si="99"/>
        <v/>
      </c>
      <c r="FO210" s="17" t="str">
        <f t="shared" si="99"/>
        <v/>
      </c>
      <c r="FP210" s="17" t="str">
        <f t="shared" si="99"/>
        <v/>
      </c>
      <c r="FQ210" s="17" t="str">
        <f t="shared" si="99"/>
        <v/>
      </c>
      <c r="FR210" s="17" t="str">
        <f t="shared" si="99"/>
        <v/>
      </c>
      <c r="FS210" s="17" t="str">
        <f t="shared" si="99"/>
        <v/>
      </c>
      <c r="FT210" s="17" t="str">
        <f t="shared" si="99"/>
        <v/>
      </c>
      <c r="FU210" s="17" t="str">
        <f t="shared" si="99"/>
        <v/>
      </c>
      <c r="FV210" s="17" t="str">
        <f t="shared" si="99"/>
        <v/>
      </c>
      <c r="FW210" s="17" t="str">
        <f t="shared" si="99"/>
        <v/>
      </c>
      <c r="FX210" s="17" t="str">
        <f t="shared" si="99"/>
        <v/>
      </c>
      <c r="FY210" s="17" t="str">
        <f t="shared" si="99"/>
        <v/>
      </c>
      <c r="FZ210" s="17" t="str">
        <f t="shared" si="99"/>
        <v/>
      </c>
      <c r="GA210" s="17" t="str">
        <f t="shared" si="99"/>
        <v/>
      </c>
      <c r="GB210" s="17" t="str">
        <f t="shared" si="99"/>
        <v/>
      </c>
      <c r="GC210" s="17" t="str">
        <f t="shared" si="99"/>
        <v/>
      </c>
    </row>
    <row r="211" spans="1:185" ht="148.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7"/>
      <c r="R211" s="17"/>
      <c r="S211" s="17"/>
      <c r="T211" s="155" t="s">
        <v>185</v>
      </c>
      <c r="U211" s="156" t="str">
        <f t="shared" ref="U211:CF211" si="100">IF(LEN(U11)&gt;0,IF(RIGHT(U11,2)="00",U11,LEFT(U11,FIND("00 ",U11)+1)),"")</f>
        <v>U10 K1 200</v>
      </c>
      <c r="V211" s="156" t="str">
        <f t="shared" si="100"/>
        <v>U10 K2 200</v>
      </c>
      <c r="W211" s="156" t="str">
        <f t="shared" si="100"/>
        <v>U10 K1 500</v>
      </c>
      <c r="X211" s="156" t="str">
        <f t="shared" si="100"/>
        <v>U10 K2 500</v>
      </c>
      <c r="Y211" s="156" t="str">
        <f t="shared" si="100"/>
        <v>U12 K1 200</v>
      </c>
      <c r="Z211" s="156" t="str">
        <f t="shared" si="100"/>
        <v>U12 K1 2000</v>
      </c>
      <c r="AA211" s="156" t="str">
        <f t="shared" si="100"/>
        <v>U12 K2 500</v>
      </c>
      <c r="AB211" s="156" t="str">
        <f t="shared" si="100"/>
        <v>U12 K4 500</v>
      </c>
      <c r="AC211" s="156" t="str">
        <f t="shared" si="100"/>
        <v>U12 K1 500</v>
      </c>
      <c r="AD211" s="156" t="str">
        <f t="shared" si="100"/>
        <v>U12 C1 500</v>
      </c>
      <c r="AE211" s="156"/>
      <c r="AF211" s="156" t="str">
        <f t="shared" si="100"/>
        <v>U12 C1 2000</v>
      </c>
      <c r="AG211" s="156" t="str">
        <f t="shared" si="100"/>
        <v>U12 C15 200</v>
      </c>
      <c r="AH211" s="156"/>
      <c r="AI211" s="156" t="str">
        <f t="shared" si="100"/>
        <v>U14 K1 500</v>
      </c>
      <c r="AJ211" s="156" t="str">
        <f t="shared" si="100"/>
        <v>U14 K2 1000</v>
      </c>
      <c r="AK211" s="156" t="str">
        <f t="shared" si="100"/>
        <v>U14 K4 500</v>
      </c>
      <c r="AL211" s="156"/>
      <c r="AM211" s="156" t="str">
        <f t="shared" si="100"/>
        <v>U14 C1 500</v>
      </c>
      <c r="AN211" s="156" t="str">
        <f t="shared" si="100"/>
        <v>U14 C1 200</v>
      </c>
      <c r="AO211" s="156" t="str">
        <f t="shared" si="100"/>
        <v>U14 C4 500</v>
      </c>
      <c r="AP211" s="156"/>
      <c r="AQ211" s="156"/>
      <c r="AR211" s="156" t="str">
        <f t="shared" si="100"/>
        <v>U14 C15 200</v>
      </c>
      <c r="AS211" s="156" t="str">
        <f t="shared" si="100"/>
        <v>U16 Women K1 200</v>
      </c>
      <c r="AT211" s="156" t="str">
        <f t="shared" si="100"/>
        <v>U16 Women K1 1000</v>
      </c>
      <c r="AU211" s="156"/>
      <c r="AV211" s="156"/>
      <c r="AW211" s="156"/>
      <c r="AX211" s="156" t="str">
        <f t="shared" si="100"/>
        <v>U16 Women C1 200</v>
      </c>
      <c r="AY211" s="156" t="str">
        <f t="shared" si="100"/>
        <v>U16 Women C1 1000</v>
      </c>
      <c r="AZ211" s="156"/>
      <c r="BA211" s="156"/>
      <c r="BB211" s="156"/>
      <c r="BC211" s="156" t="str">
        <f t="shared" si="100"/>
        <v>U16 Men K1 200</v>
      </c>
      <c r="BD211" s="156" t="str">
        <f t="shared" si="100"/>
        <v>U16 Men K1 1000</v>
      </c>
      <c r="BE211" s="156"/>
      <c r="BF211" s="156"/>
      <c r="BG211" s="156"/>
      <c r="BH211" s="156" t="str">
        <f t="shared" si="100"/>
        <v>U16 Men C1 200</v>
      </c>
      <c r="BI211" s="156" t="str">
        <f t="shared" si="100"/>
        <v>U16 Men C1 1000</v>
      </c>
      <c r="BJ211" s="156"/>
      <c r="BK211" s="156"/>
      <c r="BL211" s="156"/>
      <c r="BM211" s="156" t="str">
        <f t="shared" si="100"/>
        <v>U18 Women K1 200</v>
      </c>
      <c r="BN211" s="156" t="str">
        <f t="shared" si="100"/>
        <v>U18 Women K1 500</v>
      </c>
      <c r="BO211" s="156" t="str">
        <f t="shared" si="100"/>
        <v>U18 Women K1 5000</v>
      </c>
      <c r="BP211" s="156" t="str">
        <f t="shared" si="100"/>
        <v>U18 Women K2 500</v>
      </c>
      <c r="BQ211" s="156" t="str">
        <f t="shared" si="100"/>
        <v>U18 Women K4 500</v>
      </c>
      <c r="BR211" s="156" t="str">
        <f t="shared" si="100"/>
        <v>U18 Men K1 200</v>
      </c>
      <c r="BS211" s="156" t="str">
        <f t="shared" si="100"/>
        <v>U18 Men K1 1000</v>
      </c>
      <c r="BT211" s="156" t="str">
        <f t="shared" si="100"/>
        <v>U18 Men K1 5000</v>
      </c>
      <c r="BU211" s="156" t="str">
        <f t="shared" si="100"/>
        <v>U18 Men K2 1000</v>
      </c>
      <c r="BV211" s="156" t="str">
        <f t="shared" si="100"/>
        <v>U18 Men K4 1000</v>
      </c>
      <c r="BW211" s="156" t="str">
        <f t="shared" si="100"/>
        <v>U18 Women C1 200</v>
      </c>
      <c r="BX211" s="156" t="str">
        <f t="shared" si="100"/>
        <v>U18 Women C1 500</v>
      </c>
      <c r="BY211" s="156" t="str">
        <f t="shared" si="100"/>
        <v>U18 Women C1 5000</v>
      </c>
      <c r="BZ211" s="156" t="str">
        <f t="shared" si="100"/>
        <v>U18 Women C2 500</v>
      </c>
      <c r="CA211" s="156" t="str">
        <f t="shared" si="100"/>
        <v>U18 Women C4 500</v>
      </c>
      <c r="CB211" s="156" t="str">
        <f t="shared" si="100"/>
        <v>U18 Women C15 500</v>
      </c>
      <c r="CC211" s="156" t="str">
        <f t="shared" si="100"/>
        <v>U18 Men C1 200</v>
      </c>
      <c r="CD211" s="156" t="str">
        <f t="shared" si="100"/>
        <v>U18 Men C1 1000</v>
      </c>
      <c r="CE211" s="156" t="str">
        <f t="shared" si="100"/>
        <v>U18 Men C1 5000</v>
      </c>
      <c r="CF211" s="156" t="str">
        <f t="shared" si="100"/>
        <v>U18 Men C2 1000</v>
      </c>
      <c r="CG211" s="156" t="str">
        <f t="shared" ref="CG211:ER211" si="101">IF(LEN(CG11)&gt;0,IF(RIGHT(CG11,2)="00",CG11,LEFT(CG11,FIND("00 ",CG11)+1)),"")</f>
        <v>U18 Men C4 1000</v>
      </c>
      <c r="CH211" s="156" t="str">
        <f t="shared" si="101"/>
        <v>U18 Men C15 500</v>
      </c>
      <c r="CI211" s="156" t="str">
        <f t="shared" si="101"/>
        <v>U18 Mixed C15 200</v>
      </c>
      <c r="CJ211" s="156" t="str">
        <f t="shared" si="101"/>
        <v>Open K1 200</v>
      </c>
      <c r="CK211" s="156" t="str">
        <f t="shared" si="101"/>
        <v>Open Women K1 500</v>
      </c>
      <c r="CL211" s="156" t="str">
        <f t="shared" si="101"/>
        <v>Open Men K1 1000</v>
      </c>
      <c r="CM211" s="156" t="str">
        <f t="shared" si="101"/>
        <v>Open K2 200</v>
      </c>
      <c r="CN211" s="156" t="str">
        <f t="shared" si="101"/>
        <v>Open Women K2 500</v>
      </c>
      <c r="CO211" s="156" t="str">
        <f t="shared" si="101"/>
        <v>Open Men K2 1000</v>
      </c>
      <c r="CP211" s="156" t="str">
        <f t="shared" si="101"/>
        <v>Open Women K4 500</v>
      </c>
      <c r="CQ211" s="156" t="str">
        <f t="shared" si="101"/>
        <v>Open Men K4 1000</v>
      </c>
      <c r="CR211" s="156" t="str">
        <f t="shared" si="101"/>
        <v>Open C1 200</v>
      </c>
      <c r="CS211" s="156" t="str">
        <f t="shared" si="101"/>
        <v>Open Women C1 500</v>
      </c>
      <c r="CT211" s="156" t="str">
        <f t="shared" si="101"/>
        <v>Open Men C1 1000</v>
      </c>
      <c r="CU211" s="156" t="str">
        <f t="shared" si="101"/>
        <v>Open C2 200</v>
      </c>
      <c r="CV211" s="156" t="str">
        <f t="shared" si="101"/>
        <v>Open Women C2 500</v>
      </c>
      <c r="CW211" s="156" t="str">
        <f t="shared" si="101"/>
        <v>Open Men C2 1000</v>
      </c>
      <c r="CX211" s="156" t="str">
        <f t="shared" si="101"/>
        <v>Open Women C4 500</v>
      </c>
      <c r="CY211" s="156" t="str">
        <f t="shared" si="101"/>
        <v>Open Men IC4 1000</v>
      </c>
      <c r="CZ211" s="156" t="str">
        <f t="shared" si="101"/>
        <v>Open Mixed C15 200</v>
      </c>
      <c r="DA211" s="156" t="str">
        <f t="shared" si="101"/>
        <v>Open Women Tub Boat 500</v>
      </c>
      <c r="DB211" s="156" t="str">
        <f t="shared" si="101"/>
        <v>Open Men Tub Boat 1000</v>
      </c>
      <c r="DC211" s="156" t="str">
        <f t="shared" si="101"/>
        <v/>
      </c>
      <c r="DD211" s="156" t="str">
        <f t="shared" si="101"/>
        <v/>
      </c>
      <c r="DE211" s="156" t="str">
        <f t="shared" si="101"/>
        <v/>
      </c>
      <c r="DF211" s="156" t="str">
        <f t="shared" si="101"/>
        <v/>
      </c>
      <c r="DG211" s="156" t="str">
        <f t="shared" si="101"/>
        <v/>
      </c>
      <c r="DH211" s="156" t="str">
        <f t="shared" si="101"/>
        <v/>
      </c>
      <c r="DI211" s="156" t="str">
        <f t="shared" si="101"/>
        <v/>
      </c>
      <c r="DJ211" s="156" t="str">
        <f t="shared" si="101"/>
        <v/>
      </c>
      <c r="DK211" s="156" t="str">
        <f t="shared" si="101"/>
        <v/>
      </c>
      <c r="DL211" s="156" t="str">
        <f t="shared" si="101"/>
        <v/>
      </c>
      <c r="DM211" s="156" t="str">
        <f t="shared" si="101"/>
        <v/>
      </c>
      <c r="DN211" s="156" t="str">
        <f t="shared" si="101"/>
        <v/>
      </c>
      <c r="DO211" s="156" t="str">
        <f t="shared" si="101"/>
        <v/>
      </c>
      <c r="DP211" s="156" t="str">
        <f t="shared" si="101"/>
        <v/>
      </c>
      <c r="DQ211" s="156" t="str">
        <f t="shared" si="101"/>
        <v/>
      </c>
      <c r="DR211" s="156" t="str">
        <f t="shared" si="101"/>
        <v/>
      </c>
      <c r="DS211" s="156" t="str">
        <f t="shared" si="101"/>
        <v/>
      </c>
      <c r="DT211" s="156" t="str">
        <f t="shared" si="101"/>
        <v/>
      </c>
      <c r="DU211" s="156" t="str">
        <f t="shared" si="101"/>
        <v/>
      </c>
      <c r="DV211" s="156" t="str">
        <f t="shared" si="101"/>
        <v/>
      </c>
      <c r="DW211" s="156" t="str">
        <f t="shared" si="101"/>
        <v/>
      </c>
      <c r="DX211" s="156" t="str">
        <f t="shared" si="101"/>
        <v/>
      </c>
      <c r="DY211" s="156" t="str">
        <f t="shared" si="101"/>
        <v/>
      </c>
      <c r="DZ211" s="156" t="str">
        <f t="shared" si="101"/>
        <v/>
      </c>
      <c r="EA211" s="156" t="str">
        <f t="shared" si="101"/>
        <v/>
      </c>
      <c r="EB211" s="156" t="str">
        <f t="shared" si="101"/>
        <v/>
      </c>
      <c r="EC211" s="156" t="str">
        <f t="shared" si="101"/>
        <v/>
      </c>
      <c r="ED211" s="156" t="str">
        <f t="shared" si="101"/>
        <v/>
      </c>
      <c r="EE211" s="156" t="str">
        <f t="shared" si="101"/>
        <v/>
      </c>
      <c r="EF211" s="156" t="str">
        <f t="shared" si="101"/>
        <v/>
      </c>
      <c r="EG211" s="156" t="str">
        <f t="shared" si="101"/>
        <v/>
      </c>
      <c r="EH211" s="156" t="str">
        <f t="shared" si="101"/>
        <v/>
      </c>
      <c r="EI211" s="156" t="str">
        <f t="shared" si="101"/>
        <v/>
      </c>
      <c r="EJ211" s="156" t="str">
        <f t="shared" si="101"/>
        <v/>
      </c>
      <c r="EK211" s="156" t="str">
        <f t="shared" si="101"/>
        <v/>
      </c>
      <c r="EL211" s="156" t="str">
        <f t="shared" si="101"/>
        <v/>
      </c>
      <c r="EM211" s="156" t="str">
        <f t="shared" si="101"/>
        <v/>
      </c>
      <c r="EN211" s="156" t="str">
        <f t="shared" si="101"/>
        <v/>
      </c>
      <c r="EO211" s="156" t="str">
        <f t="shared" si="101"/>
        <v/>
      </c>
      <c r="EP211" s="156" t="str">
        <f t="shared" si="101"/>
        <v/>
      </c>
      <c r="EQ211" s="156" t="str">
        <f t="shared" si="101"/>
        <v/>
      </c>
      <c r="ER211" s="156" t="str">
        <f t="shared" si="101"/>
        <v/>
      </c>
      <c r="ES211" s="156" t="str">
        <f t="shared" ref="ES211:GC211" si="102">IF(LEN(ES11)&gt;0,IF(RIGHT(ES11,2)="00",ES11,LEFT(ES11,FIND("00 ",ES11)+1)),"")</f>
        <v/>
      </c>
      <c r="ET211" s="156" t="str">
        <f t="shared" si="102"/>
        <v/>
      </c>
      <c r="EU211" s="156" t="str">
        <f t="shared" si="102"/>
        <v/>
      </c>
      <c r="EV211" s="156" t="str">
        <f t="shared" si="102"/>
        <v/>
      </c>
      <c r="EW211" s="156" t="str">
        <f t="shared" si="102"/>
        <v/>
      </c>
      <c r="EX211" s="156" t="str">
        <f t="shared" si="102"/>
        <v/>
      </c>
      <c r="EY211" s="156" t="str">
        <f t="shared" si="102"/>
        <v/>
      </c>
      <c r="EZ211" s="156" t="str">
        <f t="shared" si="102"/>
        <v/>
      </c>
      <c r="FA211" s="156" t="str">
        <f t="shared" si="102"/>
        <v/>
      </c>
      <c r="FB211" s="156" t="str">
        <f t="shared" si="102"/>
        <v/>
      </c>
      <c r="FC211" s="156" t="str">
        <f t="shared" si="102"/>
        <v/>
      </c>
      <c r="FD211" s="156" t="str">
        <f t="shared" si="102"/>
        <v/>
      </c>
      <c r="FE211" s="156" t="str">
        <f t="shared" si="102"/>
        <v/>
      </c>
      <c r="FF211" s="156" t="str">
        <f t="shared" si="102"/>
        <v/>
      </c>
      <c r="FG211" s="156" t="str">
        <f t="shared" si="102"/>
        <v/>
      </c>
      <c r="FH211" s="156" t="str">
        <f t="shared" si="102"/>
        <v/>
      </c>
      <c r="FI211" s="156" t="str">
        <f t="shared" si="102"/>
        <v/>
      </c>
      <c r="FJ211" s="156" t="str">
        <f t="shared" si="102"/>
        <v/>
      </c>
      <c r="FK211" s="156" t="str">
        <f t="shared" si="102"/>
        <v/>
      </c>
      <c r="FL211" s="156" t="str">
        <f t="shared" si="102"/>
        <v/>
      </c>
      <c r="FM211" s="156" t="str">
        <f t="shared" si="102"/>
        <v/>
      </c>
      <c r="FN211" s="156" t="str">
        <f t="shared" si="102"/>
        <v/>
      </c>
      <c r="FO211" s="156" t="str">
        <f t="shared" si="102"/>
        <v/>
      </c>
      <c r="FP211" s="156" t="str">
        <f t="shared" si="102"/>
        <v/>
      </c>
      <c r="FQ211" s="156" t="str">
        <f t="shared" si="102"/>
        <v/>
      </c>
      <c r="FR211" s="156" t="str">
        <f t="shared" si="102"/>
        <v/>
      </c>
      <c r="FS211" s="156" t="str">
        <f t="shared" si="102"/>
        <v/>
      </c>
      <c r="FT211" s="156" t="str">
        <f t="shared" si="102"/>
        <v/>
      </c>
      <c r="FU211" s="156" t="str">
        <f t="shared" si="102"/>
        <v/>
      </c>
      <c r="FV211" s="156" t="str">
        <f t="shared" si="102"/>
        <v/>
      </c>
      <c r="FW211" s="156" t="str">
        <f t="shared" si="102"/>
        <v/>
      </c>
      <c r="FX211" s="156" t="str">
        <f t="shared" si="102"/>
        <v/>
      </c>
      <c r="FY211" s="156" t="str">
        <f t="shared" si="102"/>
        <v/>
      </c>
      <c r="FZ211" s="156" t="str">
        <f t="shared" si="102"/>
        <v/>
      </c>
      <c r="GA211" s="156" t="str">
        <f t="shared" si="102"/>
        <v/>
      </c>
      <c r="GB211" s="156" t="str">
        <f t="shared" si="102"/>
        <v/>
      </c>
      <c r="GC211" s="156" t="str">
        <f t="shared" si="102"/>
        <v/>
      </c>
    </row>
    <row r="212" spans="1:185" x14ac:dyDescent="0.2">
      <c r="S212" s="17"/>
    </row>
    <row r="213" spans="1:185" x14ac:dyDescent="0.2">
      <c r="R213" s="4" t="s">
        <v>186</v>
      </c>
      <c r="S213" s="4">
        <f>COUNTIF(U$7:GC$7,R213)</f>
        <v>0</v>
      </c>
      <c r="T213" s="4" t="s">
        <v>186</v>
      </c>
      <c r="U213" s="4">
        <f>COUNTIF(U$7:GC$7,T213)</f>
        <v>0</v>
      </c>
    </row>
    <row r="214" spans="1:185" x14ac:dyDescent="0.2">
      <c r="R214" s="4" t="s">
        <v>187</v>
      </c>
      <c r="T214" s="4" t="s">
        <v>187</v>
      </c>
      <c r="U214" s="4">
        <f>COUNTIF(U$7:GC$7,T214)</f>
        <v>0</v>
      </c>
    </row>
    <row r="215" spans="1:185" x14ac:dyDescent="0.2">
      <c r="R215" s="4" t="s">
        <v>188</v>
      </c>
      <c r="T215" s="4" t="s">
        <v>188</v>
      </c>
      <c r="U215" s="4">
        <f>COUNTIF(U$7:GC$7,T215)</f>
        <v>0</v>
      </c>
    </row>
    <row r="216" spans="1:185" x14ac:dyDescent="0.2">
      <c r="R216" s="4" t="s">
        <v>18</v>
      </c>
      <c r="T216" s="4" t="s">
        <v>18</v>
      </c>
      <c r="U216" s="4">
        <f>COUNTIF(U$7:GC$7,T216)</f>
        <v>20</v>
      </c>
    </row>
    <row r="217" spans="1:185" x14ac:dyDescent="0.2">
      <c r="R217" s="4" t="s">
        <v>189</v>
      </c>
      <c r="T217" s="4" t="s">
        <v>189</v>
      </c>
      <c r="U217" s="4">
        <f>COUNTIF(U$7:GC$7,T217)</f>
        <v>0</v>
      </c>
    </row>
    <row r="218" spans="1:185" x14ac:dyDescent="0.2">
      <c r="R218" s="4" t="s">
        <v>190</v>
      </c>
      <c r="T218" s="4" t="s">
        <v>190</v>
      </c>
      <c r="U218" s="4">
        <f>COUNTIF(U$7:GC$7,T218)</f>
        <v>0</v>
      </c>
    </row>
    <row r="219" spans="1:185" x14ac:dyDescent="0.2">
      <c r="R219" s="4" t="s">
        <v>191</v>
      </c>
      <c r="T219" s="4" t="s">
        <v>191</v>
      </c>
      <c r="U219" s="4">
        <f>COUNTIF(U$7:GC$7,T219)</f>
        <v>0</v>
      </c>
    </row>
    <row r="220" spans="1:185" x14ac:dyDescent="0.2">
      <c r="R220" s="4" t="s">
        <v>192</v>
      </c>
      <c r="T220" s="4" t="s">
        <v>192</v>
      </c>
      <c r="U220" s="4">
        <f>COUNTIF(U$7:GC$7,T220)</f>
        <v>0</v>
      </c>
    </row>
    <row r="221" spans="1:185" x14ac:dyDescent="0.2">
      <c r="R221" s="4" t="s">
        <v>20</v>
      </c>
      <c r="T221" s="4" t="s">
        <v>20</v>
      </c>
      <c r="U221" s="4">
        <f>COUNTIF(U$7:GC$7,T221)</f>
        <v>19</v>
      </c>
    </row>
    <row r="222" spans="1:185" x14ac:dyDescent="0.2">
      <c r="R222" s="4" t="s">
        <v>193</v>
      </c>
      <c r="T222" s="4" t="s">
        <v>193</v>
      </c>
      <c r="U222" s="4">
        <f>COUNTIF(U$7:GC$7,T222)</f>
        <v>0</v>
      </c>
    </row>
    <row r="223" spans="1:185" x14ac:dyDescent="0.2">
      <c r="T223" s="4" t="s">
        <v>194</v>
      </c>
      <c r="U223" s="4">
        <f>COUNTIF(U$7:GC$7,T223)</f>
        <v>79</v>
      </c>
    </row>
    <row r="224" spans="1:185" x14ac:dyDescent="0.2">
      <c r="T224" s="4" t="s">
        <v>195</v>
      </c>
      <c r="U224" s="157">
        <f>SUM(U213:U223)</f>
        <v>118</v>
      </c>
    </row>
    <row r="225" spans="15:18" x14ac:dyDescent="0.2">
      <c r="O225" s="158"/>
      <c r="P225" s="159" t="s">
        <v>196</v>
      </c>
      <c r="Q225" s="160" t="s">
        <v>197</v>
      </c>
      <c r="R225" s="160" t="str">
        <f>[1]Settings!B8</f>
        <v>West</v>
      </c>
    </row>
    <row r="226" spans="15:18" x14ac:dyDescent="0.2">
      <c r="O226" s="161">
        <v>1</v>
      </c>
      <c r="P226" s="158" t="str">
        <f>[1]Clubs!A5</f>
        <v>GERCKC</v>
      </c>
      <c r="Q226" s="161" t="str">
        <f>[1]Clubs!C5</f>
        <v>Prairie</v>
      </c>
      <c r="R226" s="161" t="str">
        <f>IF(R$225=Q226,P226,"")</f>
        <v/>
      </c>
    </row>
    <row r="227" spans="15:18" x14ac:dyDescent="0.2">
      <c r="O227" s="161">
        <f>O226+1</f>
        <v>2</v>
      </c>
      <c r="P227" s="158" t="str">
        <f>[1]Clubs!A6</f>
        <v>CCC</v>
      </c>
      <c r="Q227" s="161" t="str">
        <f>[1]Clubs!C6</f>
        <v>Prairie</v>
      </c>
      <c r="R227" s="161" t="str">
        <f t="shared" ref="R227:R245" si="103">IF(R$225=Q227,P227,"")</f>
        <v/>
      </c>
    </row>
    <row r="228" spans="15:18" x14ac:dyDescent="0.2">
      <c r="O228" s="161">
        <f t="shared" ref="O228:O245" si="104">O227+1</f>
        <v>3</v>
      </c>
      <c r="P228" s="158" t="str">
        <f>[1]Clubs!A7</f>
        <v>WRCC</v>
      </c>
      <c r="Q228" s="161">
        <f>[1]Clubs!C7</f>
        <v>0</v>
      </c>
      <c r="R228" s="161" t="str">
        <f t="shared" si="103"/>
        <v/>
      </c>
    </row>
    <row r="229" spans="15:18" x14ac:dyDescent="0.2">
      <c r="O229" s="161">
        <f t="shared" si="104"/>
        <v>4</v>
      </c>
      <c r="P229" s="158" t="str">
        <f>[1]Clubs!A8</f>
        <v>TOBA</v>
      </c>
      <c r="Q229" s="161">
        <f>[1]Clubs!C8</f>
        <v>0</v>
      </c>
      <c r="R229" s="161" t="str">
        <f t="shared" si="103"/>
        <v/>
      </c>
    </row>
    <row r="230" spans="15:18" x14ac:dyDescent="0.2">
      <c r="O230" s="161">
        <f t="shared" si="104"/>
        <v>5</v>
      </c>
      <c r="P230" s="158" t="str">
        <f>[1]Clubs!A9</f>
        <v>SRCC</v>
      </c>
      <c r="Q230" s="161" t="str">
        <f>[1]Clubs!C9</f>
        <v>Prairie</v>
      </c>
      <c r="R230" s="161" t="str">
        <f t="shared" si="103"/>
        <v/>
      </c>
    </row>
    <row r="231" spans="15:18" x14ac:dyDescent="0.2">
      <c r="O231" s="161">
        <f t="shared" si="104"/>
        <v>6</v>
      </c>
      <c r="P231" s="158" t="str">
        <f>[1]Clubs!A10</f>
        <v>YCKC</v>
      </c>
      <c r="Q231" s="161" t="str">
        <f>[1]Clubs!C10</f>
        <v>Prairie</v>
      </c>
      <c r="R231" s="161" t="str">
        <f t="shared" si="103"/>
        <v/>
      </c>
    </row>
    <row r="232" spans="15:18" x14ac:dyDescent="0.2">
      <c r="O232" s="161">
        <f t="shared" si="104"/>
        <v>7</v>
      </c>
      <c r="P232" s="158" t="str">
        <f>[1]Clubs!A11</f>
        <v>TCP</v>
      </c>
      <c r="Q232" s="161" t="str">
        <f>[1]Clubs!C11</f>
        <v>Prairie</v>
      </c>
      <c r="R232" s="161" t="str">
        <f t="shared" si="103"/>
        <v/>
      </c>
    </row>
    <row r="233" spans="15:18" x14ac:dyDescent="0.2">
      <c r="O233" s="161">
        <f t="shared" si="104"/>
        <v>8</v>
      </c>
      <c r="P233" s="158" t="str">
        <f>[1]Clubs!A12</f>
        <v>OKCRS</v>
      </c>
      <c r="Q233" s="161" t="str">
        <f>[1]Clubs!C12</f>
        <v>Prairie</v>
      </c>
      <c r="R233" s="161" t="str">
        <f t="shared" si="103"/>
        <v/>
      </c>
    </row>
    <row r="234" spans="15:18" x14ac:dyDescent="0.2">
      <c r="O234" s="161">
        <f t="shared" si="104"/>
        <v>9</v>
      </c>
      <c r="P234" s="158" t="str">
        <f>[1]Clubs!A13</f>
        <v>Merged</v>
      </c>
      <c r="Q234" s="161">
        <f>[1]Clubs!C13</f>
        <v>0</v>
      </c>
      <c r="R234" s="161" t="str">
        <f t="shared" si="103"/>
        <v/>
      </c>
    </row>
    <row r="235" spans="15:18" x14ac:dyDescent="0.2">
      <c r="O235" s="161">
        <f t="shared" si="104"/>
        <v>10</v>
      </c>
      <c r="P235" s="158" t="str">
        <f>[1]Clubs!A14</f>
        <v>YUKON</v>
      </c>
      <c r="Q235" s="161">
        <f>[1]Clubs!C14</f>
        <v>0</v>
      </c>
      <c r="R235" s="161" t="str">
        <f t="shared" si="103"/>
        <v/>
      </c>
    </row>
    <row r="236" spans="15:18" x14ac:dyDescent="0.2">
      <c r="O236" s="161">
        <f t="shared" si="104"/>
        <v>11</v>
      </c>
      <c r="P236" s="158" t="str">
        <f>[1]Clubs!A15</f>
        <v>PCA</v>
      </c>
      <c r="Q236" s="161">
        <f>[1]Clubs!C15</f>
        <v>0</v>
      </c>
      <c r="R236" s="161" t="str">
        <f t="shared" si="103"/>
        <v/>
      </c>
    </row>
    <row r="237" spans="15:18" x14ac:dyDescent="0.2">
      <c r="O237" s="161">
        <f t="shared" si="104"/>
        <v>12</v>
      </c>
      <c r="P237" s="158" t="str">
        <f>[1]Clubs!A16</f>
        <v>RCKC</v>
      </c>
      <c r="Q237" s="161">
        <f>[1]Clubs!C16</f>
        <v>0</v>
      </c>
      <c r="R237" s="161" t="str">
        <f t="shared" si="103"/>
        <v/>
      </c>
    </row>
    <row r="238" spans="15:18" x14ac:dyDescent="0.2">
      <c r="O238" s="161">
        <f t="shared" si="104"/>
        <v>13</v>
      </c>
      <c r="P238" s="158" t="str">
        <f>[1]Clubs!A17</f>
        <v>FCSCC</v>
      </c>
      <c r="Q238" s="161">
        <f>[1]Clubs!C17</f>
        <v>0</v>
      </c>
      <c r="R238" s="161" t="str">
        <f t="shared" si="103"/>
        <v/>
      </c>
    </row>
    <row r="239" spans="15:18" x14ac:dyDescent="0.2">
      <c r="O239" s="161">
        <f t="shared" si="104"/>
        <v>14</v>
      </c>
      <c r="P239" s="158" t="str">
        <f>[1]Clubs!A18</f>
        <v>BCKC</v>
      </c>
      <c r="Q239" s="161">
        <f>[1]Clubs!C18</f>
        <v>0</v>
      </c>
      <c r="R239" s="161" t="str">
        <f t="shared" si="103"/>
        <v/>
      </c>
    </row>
    <row r="240" spans="15:18" x14ac:dyDescent="0.2">
      <c r="O240" s="161">
        <f t="shared" si="104"/>
        <v>15</v>
      </c>
      <c r="P240" s="158" t="str">
        <f>[1]Clubs!A19</f>
        <v>BCKST</v>
      </c>
      <c r="Q240" s="161">
        <f>[1]Clubs!C19</f>
        <v>0</v>
      </c>
      <c r="R240" s="161" t="str">
        <f t="shared" si="103"/>
        <v/>
      </c>
    </row>
    <row r="241" spans="15:18" x14ac:dyDescent="0.2">
      <c r="O241" s="161">
        <f t="shared" si="104"/>
        <v>16</v>
      </c>
      <c r="P241" s="158" t="str">
        <f>[1]Clubs!A20</f>
        <v>Leon</v>
      </c>
      <c r="Q241" s="161">
        <f>[1]Clubs!C20</f>
        <v>0</v>
      </c>
      <c r="R241" s="161" t="str">
        <f t="shared" si="103"/>
        <v/>
      </c>
    </row>
    <row r="242" spans="15:18" x14ac:dyDescent="0.2">
      <c r="O242" s="161">
        <f t="shared" si="104"/>
        <v>17</v>
      </c>
      <c r="P242" s="158">
        <f>[1]Clubs!A21</f>
        <v>0</v>
      </c>
      <c r="Q242" s="161">
        <f>[1]Clubs!C21</f>
        <v>0</v>
      </c>
      <c r="R242" s="161" t="str">
        <f t="shared" si="103"/>
        <v/>
      </c>
    </row>
    <row r="243" spans="15:18" x14ac:dyDescent="0.2">
      <c r="O243" s="161">
        <f t="shared" si="104"/>
        <v>18</v>
      </c>
      <c r="P243" s="158">
        <f>[1]Clubs!A22</f>
        <v>0</v>
      </c>
      <c r="Q243" s="161">
        <f>[1]Clubs!C22</f>
        <v>0</v>
      </c>
      <c r="R243" s="161" t="str">
        <f t="shared" si="103"/>
        <v/>
      </c>
    </row>
    <row r="244" spans="15:18" x14ac:dyDescent="0.2">
      <c r="O244" s="161">
        <f t="shared" si="104"/>
        <v>19</v>
      </c>
      <c r="P244" s="158">
        <f>[1]Clubs!A23</f>
        <v>0</v>
      </c>
      <c r="Q244" s="161">
        <f>[1]Clubs!C23</f>
        <v>0</v>
      </c>
      <c r="R244" s="161" t="str">
        <f t="shared" si="103"/>
        <v/>
      </c>
    </row>
    <row r="245" spans="15:18" x14ac:dyDescent="0.2">
      <c r="O245" s="161">
        <f t="shared" si="104"/>
        <v>20</v>
      </c>
      <c r="P245" s="158">
        <f>[1]Clubs!A24</f>
        <v>0</v>
      </c>
      <c r="Q245" s="161">
        <f>[1]Clubs!C24</f>
        <v>0</v>
      </c>
      <c r="R245" s="161" t="str">
        <f t="shared" si="103"/>
        <v/>
      </c>
    </row>
    <row r="246" spans="15:18" x14ac:dyDescent="0.2">
      <c r="O246" s="4"/>
    </row>
    <row r="247" spans="15:18" x14ac:dyDescent="0.2">
      <c r="O247" s="4"/>
    </row>
    <row r="248" spans="15:18" x14ac:dyDescent="0.2">
      <c r="O248" s="4"/>
    </row>
    <row r="249" spans="15:18" x14ac:dyDescent="0.2">
      <c r="O249" s="4"/>
    </row>
    <row r="250" spans="15:18" x14ac:dyDescent="0.2">
      <c r="O250" s="4"/>
    </row>
    <row r="251" spans="15:18" x14ac:dyDescent="0.2">
      <c r="O251" s="4"/>
    </row>
  </sheetData>
  <sheetProtection formatCells="0" formatColumns="0" formatRows="0" sort="0" autoFilter="0"/>
  <autoFilter ref="A11:GC169"/>
  <conditionalFormatting sqref="U133:AJ167">
    <cfRule type="cellIs" dxfId="140" priority="140" stopIfTrue="1" operator="greaterThanOrEqual">
      <formula>1</formula>
    </cfRule>
  </conditionalFormatting>
  <conditionalFormatting sqref="GR12:GR167">
    <cfRule type="cellIs" dxfId="139" priority="139" stopIfTrue="1" operator="greaterThan">
      <formula>8</formula>
    </cfRule>
  </conditionalFormatting>
  <conditionalFormatting sqref="C12:C167">
    <cfRule type="cellIs" dxfId="138" priority="138" operator="greaterThan">
      <formula>8</formula>
    </cfRule>
  </conditionalFormatting>
  <conditionalFormatting sqref="A4:B4">
    <cfRule type="containsText" dxfId="137" priority="137" operator="containsText" text="ERROR">
      <formula>NOT(ISERROR(SEARCH("ERROR",A4)))</formula>
    </cfRule>
  </conditionalFormatting>
  <conditionalFormatting sqref="GX10:GY10">
    <cfRule type="cellIs" dxfId="136" priority="136" operator="greaterThan">
      <formula>"a"</formula>
    </cfRule>
  </conditionalFormatting>
  <conditionalFormatting sqref="A5:B5">
    <cfRule type="containsText" dxfId="135" priority="135" operator="containsText" text="ERROR">
      <formula>NOT(ISERROR(SEARCH("ERROR",A5)))</formula>
    </cfRule>
  </conditionalFormatting>
  <conditionalFormatting sqref="A6:B6">
    <cfRule type="containsText" dxfId="134" priority="134" operator="containsText" text="ERROR">
      <formula>NOT(ISERROR(SEARCH("ERROR",A6)))</formula>
    </cfRule>
  </conditionalFormatting>
  <conditionalFormatting sqref="A7">
    <cfRule type="containsText" dxfId="133" priority="133" operator="containsText" text="ERROR">
      <formula>NOT(ISERROR(SEARCH("ERROR",A7)))</formula>
    </cfRule>
  </conditionalFormatting>
  <conditionalFormatting sqref="A8">
    <cfRule type="containsText" dxfId="132" priority="132" operator="containsText" text="ERROR">
      <formula>NOT(ISERROR(SEARCH("ERROR",A8)))</formula>
    </cfRule>
  </conditionalFormatting>
  <conditionalFormatting sqref="U106:AJ106 U94:AJ94 U95:X95 U96:AH96 AJ96 Z95:AJ95 U97:AJ103 U107:X107 Z107:AJ107">
    <cfRule type="cellIs" dxfId="131" priority="50" stopIfTrue="1" operator="greaterThanOrEqual">
      <formula>1</formula>
    </cfRule>
  </conditionalFormatting>
  <conditionalFormatting sqref="FK30:FQ30 AM12:DO14 AK15:DO16 AK17:BV17 AK18:CY20 AK21:DO21 AK30:DO33 AK26:DO27 AM22:DO25 AK28:BV28 AK29:CS29 AK35:DO35 AM37:AR40 AK45:DO57 AK43:AR44 AM58:DP61 AK62:CS62 AK63:DP66 AK73:AR73 AM68:AR70 AK74:DP80 AK81:DO81 AK90:DO94 AK86:DO87 AM82:DO85 AK88:BV88 AK89:CS89 AK103:DO106 AK99:DO100 AM95:DO98 AK101:BV101 AK102:CS102 AM107:DO107 AK108:DO108 AK117:DO120 AK113:DO114 AM109:DO112 AK115:BV115 AK116:CS116 AK123:DO123 AM121:DO121 AM125:AR128 AK131:AR132">
    <cfRule type="cellIs" dxfId="130" priority="131" stopIfTrue="1" operator="greaterThanOrEqual">
      <formula>1</formula>
    </cfRule>
  </conditionalFormatting>
  <conditionalFormatting sqref="FK30:FQ30">
    <cfRule type="cellIs" dxfId="129" priority="130" stopIfTrue="1" operator="greaterThan">
      <formula>1</formula>
    </cfRule>
  </conditionalFormatting>
  <conditionalFormatting sqref="FN44:FQ44">
    <cfRule type="cellIs" dxfId="128" priority="129" stopIfTrue="1" operator="greaterThanOrEqual">
      <formula>1</formula>
    </cfRule>
  </conditionalFormatting>
  <conditionalFormatting sqref="FN44:FQ44">
    <cfRule type="cellIs" dxfId="127" priority="128" stopIfTrue="1" operator="greaterThan">
      <formula>1</formula>
    </cfRule>
  </conditionalFormatting>
  <conditionalFormatting sqref="BY28">
    <cfRule type="cellIs" dxfId="126" priority="89" stopIfTrue="1" operator="greaterThanOrEqual">
      <formula>1</formula>
    </cfRule>
  </conditionalFormatting>
  <conditionalFormatting sqref="AJ30">
    <cfRule type="cellIs" dxfId="125" priority="86" stopIfTrue="1" operator="greaterThanOrEqual">
      <formula>1</formula>
    </cfRule>
  </conditionalFormatting>
  <conditionalFormatting sqref="Y34">
    <cfRule type="cellIs" dxfId="124" priority="87" stopIfTrue="1" operator="greaterThanOrEqual">
      <formula>1</formula>
    </cfRule>
  </conditionalFormatting>
  <conditionalFormatting sqref="A9">
    <cfRule type="containsText" dxfId="123" priority="127" operator="containsText" text="ERROR">
      <formula>NOT(ISERROR(SEARCH("ERROR",A9)))</formula>
    </cfRule>
  </conditionalFormatting>
  <conditionalFormatting sqref="Y36">
    <cfRule type="cellIs" dxfId="122" priority="88" stopIfTrue="1" operator="greaterThanOrEqual">
      <formula>1</formula>
    </cfRule>
  </conditionalFormatting>
  <conditionalFormatting sqref="A3">
    <cfRule type="containsText" dxfId="121" priority="126" operator="containsText" text="ERROR">
      <formula>NOT(ISERROR(SEARCH("ERROR",A3)))</formula>
    </cfRule>
  </conditionalFormatting>
  <conditionalFormatting sqref="S9">
    <cfRule type="containsText" dxfId="120" priority="125" operator="containsText" text="ERROR">
      <formula>NOT(ISERROR(SEARCH("ERROR",S9)))</formula>
    </cfRule>
  </conditionalFormatting>
  <conditionalFormatting sqref="BY101">
    <cfRule type="cellIs" dxfId="119" priority="28" stopIfTrue="1" operator="greaterThanOrEqual">
      <formula>1</formula>
    </cfRule>
  </conditionalFormatting>
  <conditionalFormatting sqref="U12:X12 U13:AH13 AJ13 Z12:AJ12 U14:AJ14">
    <cfRule type="cellIs" dxfId="118" priority="124" stopIfTrue="1" operator="greaterThanOrEqual">
      <formula>1</formula>
    </cfRule>
  </conditionalFormatting>
  <conditionalFormatting sqref="DA12:FB14">
    <cfRule type="cellIs" dxfId="117" priority="123" stopIfTrue="1" operator="greaterThan">
      <formula>1</formula>
    </cfRule>
  </conditionalFormatting>
  <conditionalFormatting sqref="BZ17:DO17 BX17">
    <cfRule type="cellIs" dxfId="116" priority="121" stopIfTrue="1" operator="greaterThanOrEqual">
      <formula>1</formula>
    </cfRule>
  </conditionalFormatting>
  <conditionalFormatting sqref="U15:AJ17">
    <cfRule type="cellIs" dxfId="115" priority="122" stopIfTrue="1" operator="greaterThanOrEqual">
      <formula>1</formula>
    </cfRule>
  </conditionalFormatting>
  <conditionalFormatting sqref="DA17:DW17 DY17:EF17 DA15:EF16 EH15:FB17">
    <cfRule type="cellIs" dxfId="114" priority="120" stopIfTrue="1" operator="greaterThan">
      <formula>1</formula>
    </cfRule>
  </conditionalFormatting>
  <conditionalFormatting sqref="DY17">
    <cfRule type="cellIs" dxfId="113" priority="119" stopIfTrue="1" operator="greaterThanOrEqual">
      <formula>1</formula>
    </cfRule>
  </conditionalFormatting>
  <conditionalFormatting sqref="DX17">
    <cfRule type="cellIs" dxfId="112" priority="118" stopIfTrue="1" operator="greaterThan">
      <formula>1</formula>
    </cfRule>
  </conditionalFormatting>
  <conditionalFormatting sqref="DX17">
    <cfRule type="cellIs" dxfId="111" priority="117" stopIfTrue="1" operator="greaterThanOrEqual">
      <formula>1</formula>
    </cfRule>
  </conditionalFormatting>
  <conditionalFormatting sqref="EG15:EG17">
    <cfRule type="cellIs" dxfId="110" priority="116" stopIfTrue="1" operator="greaterThanOrEqual">
      <formula>1</formula>
    </cfRule>
  </conditionalFormatting>
  <conditionalFormatting sqref="EG15:EG17">
    <cfRule type="cellIs" dxfId="109" priority="115" stopIfTrue="1" operator="greaterThan">
      <formula>1</formula>
    </cfRule>
  </conditionalFormatting>
  <conditionalFormatting sqref="BY17">
    <cfRule type="cellIs" dxfId="108" priority="114" stopIfTrue="1" operator="greaterThanOrEqual">
      <formula>1</formula>
    </cfRule>
  </conditionalFormatting>
  <conditionalFormatting sqref="U18:AJ20">
    <cfRule type="cellIs" dxfId="107" priority="113" stopIfTrue="1" operator="greaterThanOrEqual">
      <formula>1</formula>
    </cfRule>
  </conditionalFormatting>
  <conditionalFormatting sqref="BZ28:DO28 BX28 CU29:DO29 AK41:AL41 AM42:AN42 AN41 AR42 AM34:AN34 AR34:DO34 AM36:AN36 AR36 AS36:DO44">
    <cfRule type="cellIs" dxfId="106" priority="111" stopIfTrue="1" operator="greaterThanOrEqual">
      <formula>1</formula>
    </cfRule>
  </conditionalFormatting>
  <conditionalFormatting sqref="U33:AJ33 U21:AJ21 U22:X22 U23:AH23 AJ23 Z22:AJ22 U24:AJ29 U35:AJ35 U36:X36 Z36:AJ36 U37:AJ57 U30:AH30 U34:X34 Z34:AJ34">
    <cfRule type="cellIs" dxfId="105" priority="112" stopIfTrue="1" operator="greaterThanOrEqual">
      <formula>1</formula>
    </cfRule>
  </conditionalFormatting>
  <conditionalFormatting sqref="DA21:FB25 DA28:DW30 DY28:EF30 DA48:FB57 DA41:EF47 EH41:FB47 DA26:EF27 EH26:FB30 DA33:FB40">
    <cfRule type="cellIs" dxfId="104" priority="110" stopIfTrue="1" operator="greaterThan">
      <formula>1</formula>
    </cfRule>
  </conditionalFormatting>
  <conditionalFormatting sqref="U32:AJ32">
    <cfRule type="cellIs" dxfId="103" priority="109" stopIfTrue="1" operator="greaterThanOrEqual">
      <formula>1</formula>
    </cfRule>
  </conditionalFormatting>
  <conditionalFormatting sqref="DA32:DW32 DZ32:EF32 EH32:FB32">
    <cfRule type="cellIs" dxfId="102" priority="108" stopIfTrue="1" operator="greaterThan">
      <formula>1</formula>
    </cfRule>
  </conditionalFormatting>
  <conditionalFormatting sqref="U31:AJ31">
    <cfRule type="cellIs" dxfId="101" priority="107" stopIfTrue="1" operator="greaterThanOrEqual">
      <formula>1</formula>
    </cfRule>
  </conditionalFormatting>
  <conditionalFormatting sqref="DA31:DW31 DZ31:EF31 EH31:FB31">
    <cfRule type="cellIs" dxfId="100" priority="106" stopIfTrue="1" operator="greaterThan">
      <formula>1</formula>
    </cfRule>
  </conditionalFormatting>
  <conditionalFormatting sqref="DY28">
    <cfRule type="cellIs" dxfId="99" priority="105" stopIfTrue="1" operator="greaterThanOrEqual">
      <formula>1</formula>
    </cfRule>
  </conditionalFormatting>
  <conditionalFormatting sqref="DY29">
    <cfRule type="cellIs" dxfId="98" priority="104" stopIfTrue="1" operator="greaterThanOrEqual">
      <formula>1</formula>
    </cfRule>
  </conditionalFormatting>
  <conditionalFormatting sqref="DY31">
    <cfRule type="cellIs" dxfId="97" priority="103" stopIfTrue="1" operator="greaterThanOrEqual">
      <formula>1</formula>
    </cfRule>
  </conditionalFormatting>
  <conditionalFormatting sqref="DY31">
    <cfRule type="cellIs" dxfId="96" priority="102" stopIfTrue="1" operator="greaterThan">
      <formula>1</formula>
    </cfRule>
  </conditionalFormatting>
  <conditionalFormatting sqref="DY32">
    <cfRule type="cellIs" dxfId="95" priority="101" stopIfTrue="1" operator="greaterThanOrEqual">
      <formula>1</formula>
    </cfRule>
  </conditionalFormatting>
  <conditionalFormatting sqref="DY32">
    <cfRule type="cellIs" dxfId="94" priority="100" stopIfTrue="1" operator="greaterThan">
      <formula>1</formula>
    </cfRule>
  </conditionalFormatting>
  <conditionalFormatting sqref="DX28:DX30">
    <cfRule type="cellIs" dxfId="93" priority="99" stopIfTrue="1" operator="greaterThan">
      <formula>1</formula>
    </cfRule>
  </conditionalFormatting>
  <conditionalFormatting sqref="DX28">
    <cfRule type="cellIs" dxfId="92" priority="98" stopIfTrue="1" operator="greaterThanOrEqual">
      <formula>1</formula>
    </cfRule>
  </conditionalFormatting>
  <conditionalFormatting sqref="DX29">
    <cfRule type="cellIs" dxfId="91" priority="97" stopIfTrue="1" operator="greaterThanOrEqual">
      <formula>1</formula>
    </cfRule>
  </conditionalFormatting>
  <conditionalFormatting sqref="DX31">
    <cfRule type="cellIs" dxfId="90" priority="96" stopIfTrue="1" operator="greaterThanOrEqual">
      <formula>1</formula>
    </cfRule>
  </conditionalFormatting>
  <conditionalFormatting sqref="DX31">
    <cfRule type="cellIs" dxfId="89" priority="95" stopIfTrue="1" operator="greaterThan">
      <formula>1</formula>
    </cfRule>
  </conditionalFormatting>
  <conditionalFormatting sqref="DX32">
    <cfRule type="cellIs" dxfId="88" priority="94" stopIfTrue="1" operator="greaterThanOrEqual">
      <formula>1</formula>
    </cfRule>
  </conditionalFormatting>
  <conditionalFormatting sqref="DX32">
    <cfRule type="cellIs" dxfId="87" priority="93" stopIfTrue="1" operator="greaterThan">
      <formula>1</formula>
    </cfRule>
  </conditionalFormatting>
  <conditionalFormatting sqref="EG41:EG47">
    <cfRule type="cellIs" dxfId="86" priority="92" stopIfTrue="1" operator="greaterThanOrEqual">
      <formula>1</formula>
    </cfRule>
  </conditionalFormatting>
  <conditionalFormatting sqref="EG41:EG47">
    <cfRule type="cellIs" dxfId="85" priority="141" stopIfTrue="1" operator="greaterThan">
      <formula>1</formula>
    </cfRule>
  </conditionalFormatting>
  <conditionalFormatting sqref="EG26:EG32">
    <cfRule type="cellIs" dxfId="84" priority="91" stopIfTrue="1" operator="greaterThanOrEqual">
      <formula>1</formula>
    </cfRule>
  </conditionalFormatting>
  <conditionalFormatting sqref="EG26:EG32">
    <cfRule type="cellIs" dxfId="83" priority="90" stopIfTrue="1" operator="greaterThan">
      <formula>1</formula>
    </cfRule>
  </conditionalFormatting>
  <conditionalFormatting sqref="AI30">
    <cfRule type="cellIs" dxfId="82" priority="85" stopIfTrue="1" operator="greaterThanOrEqual">
      <formula>1</formula>
    </cfRule>
  </conditionalFormatting>
  <conditionalFormatting sqref="U58:X58 U59:AH59 AJ59 Z58:AJ58 U60:AJ61">
    <cfRule type="cellIs" dxfId="81" priority="84" stopIfTrue="1" operator="greaterThanOrEqual">
      <formula>1</formula>
    </cfRule>
  </conditionalFormatting>
  <conditionalFormatting sqref="DA58:FC61">
    <cfRule type="cellIs" dxfId="80" priority="83" stopIfTrue="1" operator="greaterThan">
      <formula>1</formula>
    </cfRule>
  </conditionalFormatting>
  <conditionalFormatting sqref="CU62:DP62 DY62:DZ62 DY64:DZ65 EH62:EH65">
    <cfRule type="cellIs" dxfId="79" priority="82" stopIfTrue="1" operator="greaterThanOrEqual">
      <formula>1</formula>
    </cfRule>
  </conditionalFormatting>
  <conditionalFormatting sqref="U62:AJ65">
    <cfRule type="cellIs" dxfId="78" priority="81" stopIfTrue="1" operator="greaterThanOrEqual">
      <formula>1</formula>
    </cfRule>
  </conditionalFormatting>
  <conditionalFormatting sqref="DA62:FC65">
    <cfRule type="cellIs" dxfId="77" priority="80" stopIfTrue="1" operator="greaterThan">
      <formula>1</formula>
    </cfRule>
  </conditionalFormatting>
  <conditionalFormatting sqref="AK71:AL71 AM72:AN72 AR72 EH71:EH73 AN71 AM67:AN67 AR67 AS67:DP73">
    <cfRule type="cellIs" dxfId="76" priority="79" stopIfTrue="1" operator="greaterThanOrEqual">
      <formula>1</formula>
    </cfRule>
  </conditionalFormatting>
  <conditionalFormatting sqref="U66:AJ73">
    <cfRule type="cellIs" dxfId="75" priority="78" stopIfTrue="1" operator="greaterThanOrEqual">
      <formula>1</formula>
    </cfRule>
  </conditionalFormatting>
  <conditionalFormatting sqref="DA66:FC73">
    <cfRule type="cellIs" dxfId="74" priority="77" stopIfTrue="1" operator="greaterThan">
      <formula>1</formula>
    </cfRule>
  </conditionalFormatting>
  <conditionalFormatting sqref="EH74:EH75">
    <cfRule type="cellIs" dxfId="73" priority="76" stopIfTrue="1" operator="greaterThanOrEqual">
      <formula>1</formula>
    </cfRule>
  </conditionalFormatting>
  <conditionalFormatting sqref="U74:AJ80">
    <cfRule type="cellIs" dxfId="72" priority="75" stopIfTrue="1" operator="greaterThanOrEqual">
      <formula>1</formula>
    </cfRule>
  </conditionalFormatting>
  <conditionalFormatting sqref="DA74:FC80">
    <cfRule type="cellIs" dxfId="71" priority="74" stopIfTrue="1" operator="greaterThan">
      <formula>1</formula>
    </cfRule>
  </conditionalFormatting>
  <conditionalFormatting sqref="BZ88:DO88 BX88 CU89:DO89">
    <cfRule type="cellIs" dxfId="70" priority="72" stopIfTrue="1" operator="greaterThanOrEqual">
      <formula>1</formula>
    </cfRule>
  </conditionalFormatting>
  <conditionalFormatting sqref="U93:AJ93 U81:AJ81 U82:X82 U83:AH83 AJ83 Z82:AJ82 U84:AJ90">
    <cfRule type="cellIs" dxfId="69" priority="73" stopIfTrue="1" operator="greaterThanOrEqual">
      <formula>1</formula>
    </cfRule>
  </conditionalFormatting>
  <conditionalFormatting sqref="DA93:FB93 DA81:FB85 DA88:DW90 DY88:EF90 DA86:EF87 EH86:FB90">
    <cfRule type="cellIs" dxfId="68" priority="71" stopIfTrue="1" operator="greaterThan">
      <formula>1</formula>
    </cfRule>
  </conditionalFormatting>
  <conditionalFormatting sqref="U92:AJ92">
    <cfRule type="cellIs" dxfId="67" priority="70" stopIfTrue="1" operator="greaterThanOrEqual">
      <formula>1</formula>
    </cfRule>
  </conditionalFormatting>
  <conditionalFormatting sqref="DA92:DW92 DZ92:EF92 EH92:FB92">
    <cfRule type="cellIs" dxfId="66" priority="69" stopIfTrue="1" operator="greaterThan">
      <formula>1</formula>
    </cfRule>
  </conditionalFormatting>
  <conditionalFormatting sqref="U91:AJ91">
    <cfRule type="cellIs" dxfId="65" priority="68" stopIfTrue="1" operator="greaterThanOrEqual">
      <formula>1</formula>
    </cfRule>
  </conditionalFormatting>
  <conditionalFormatting sqref="DA91:DW91 DZ91:EF91 EH91:FB91">
    <cfRule type="cellIs" dxfId="64" priority="67" stopIfTrue="1" operator="greaterThan">
      <formula>1</formula>
    </cfRule>
  </conditionalFormatting>
  <conditionalFormatting sqref="DY88">
    <cfRule type="cellIs" dxfId="63" priority="66" stopIfTrue="1" operator="greaterThanOrEqual">
      <formula>1</formula>
    </cfRule>
  </conditionalFormatting>
  <conditionalFormatting sqref="DY89">
    <cfRule type="cellIs" dxfId="62" priority="65" stopIfTrue="1" operator="greaterThanOrEqual">
      <formula>1</formula>
    </cfRule>
  </conditionalFormatting>
  <conditionalFormatting sqref="DY91">
    <cfRule type="cellIs" dxfId="61" priority="64" stopIfTrue="1" operator="greaterThanOrEqual">
      <formula>1</formula>
    </cfRule>
  </conditionalFormatting>
  <conditionalFormatting sqref="DY91">
    <cfRule type="cellIs" dxfId="60" priority="63" stopIfTrue="1" operator="greaterThan">
      <formula>1</formula>
    </cfRule>
  </conditionalFormatting>
  <conditionalFormatting sqref="DY92">
    <cfRule type="cellIs" dxfId="59" priority="62" stopIfTrue="1" operator="greaterThanOrEqual">
      <formula>1</formula>
    </cfRule>
  </conditionalFormatting>
  <conditionalFormatting sqref="DY92">
    <cfRule type="cellIs" dxfId="58" priority="61" stopIfTrue="1" operator="greaterThan">
      <formula>1</formula>
    </cfRule>
  </conditionalFormatting>
  <conditionalFormatting sqref="DX88:DX90">
    <cfRule type="cellIs" dxfId="57" priority="60" stopIfTrue="1" operator="greaterThan">
      <formula>1</formula>
    </cfRule>
  </conditionalFormatting>
  <conditionalFormatting sqref="DX88">
    <cfRule type="cellIs" dxfId="56" priority="59" stopIfTrue="1" operator="greaterThanOrEqual">
      <formula>1</formula>
    </cfRule>
  </conditionalFormatting>
  <conditionalFormatting sqref="DX89">
    <cfRule type="cellIs" dxfId="55" priority="58" stopIfTrue="1" operator="greaterThanOrEqual">
      <formula>1</formula>
    </cfRule>
  </conditionalFormatting>
  <conditionalFormatting sqref="DX91">
    <cfRule type="cellIs" dxfId="54" priority="57" stopIfTrue="1" operator="greaterThanOrEqual">
      <formula>1</formula>
    </cfRule>
  </conditionalFormatting>
  <conditionalFormatting sqref="DX91">
    <cfRule type="cellIs" dxfId="53" priority="56" stopIfTrue="1" operator="greaterThan">
      <formula>1</formula>
    </cfRule>
  </conditionalFormatting>
  <conditionalFormatting sqref="DX92">
    <cfRule type="cellIs" dxfId="52" priority="55" stopIfTrue="1" operator="greaterThanOrEqual">
      <formula>1</formula>
    </cfRule>
  </conditionalFormatting>
  <conditionalFormatting sqref="DX92">
    <cfRule type="cellIs" dxfId="51" priority="54" stopIfTrue="1" operator="greaterThan">
      <formula>1</formula>
    </cfRule>
  </conditionalFormatting>
  <conditionalFormatting sqref="EG86:EG92">
    <cfRule type="cellIs" dxfId="50" priority="53" stopIfTrue="1" operator="greaterThanOrEqual">
      <formula>1</formula>
    </cfRule>
  </conditionalFormatting>
  <conditionalFormatting sqref="EG86:EG92">
    <cfRule type="cellIs" dxfId="49" priority="52" stopIfTrue="1" operator="greaterThan">
      <formula>1</formula>
    </cfRule>
  </conditionalFormatting>
  <conditionalFormatting sqref="BY88">
    <cfRule type="cellIs" dxfId="48" priority="51" stopIfTrue="1" operator="greaterThanOrEqual">
      <formula>1</formula>
    </cfRule>
  </conditionalFormatting>
  <conditionalFormatting sqref="BZ101:DO101 BX101 CU102:DO102">
    <cfRule type="cellIs" dxfId="47" priority="49" stopIfTrue="1" operator="greaterThanOrEqual">
      <formula>1</formula>
    </cfRule>
  </conditionalFormatting>
  <conditionalFormatting sqref="DA106:FB107 DA94:FB98 DA101:DW103 DY101:EF103 DA99:EF100 EH99:FB103">
    <cfRule type="cellIs" dxfId="46" priority="48" stopIfTrue="1" operator="greaterThan">
      <formula>1</formula>
    </cfRule>
  </conditionalFormatting>
  <conditionalFormatting sqref="U105:AJ105">
    <cfRule type="cellIs" dxfId="45" priority="47" stopIfTrue="1" operator="greaterThanOrEqual">
      <formula>1</formula>
    </cfRule>
  </conditionalFormatting>
  <conditionalFormatting sqref="DA105:DW105 DZ105:EF105 EH105:FB105">
    <cfRule type="cellIs" dxfId="44" priority="46" stopIfTrue="1" operator="greaterThan">
      <formula>1</formula>
    </cfRule>
  </conditionalFormatting>
  <conditionalFormatting sqref="U104:AJ104">
    <cfRule type="cellIs" dxfId="43" priority="45" stopIfTrue="1" operator="greaterThanOrEqual">
      <formula>1</formula>
    </cfRule>
  </conditionalFormatting>
  <conditionalFormatting sqref="DA104:DW104 DZ104:EF104 EH104:FB104">
    <cfRule type="cellIs" dxfId="42" priority="44" stopIfTrue="1" operator="greaterThan">
      <formula>1</formula>
    </cfRule>
  </conditionalFormatting>
  <conditionalFormatting sqref="DY101">
    <cfRule type="cellIs" dxfId="41" priority="43" stopIfTrue="1" operator="greaterThanOrEqual">
      <formula>1</formula>
    </cfRule>
  </conditionalFormatting>
  <conditionalFormatting sqref="DY102">
    <cfRule type="cellIs" dxfId="40" priority="42" stopIfTrue="1" operator="greaterThanOrEqual">
      <formula>1</formula>
    </cfRule>
  </conditionalFormatting>
  <conditionalFormatting sqref="DY104">
    <cfRule type="cellIs" dxfId="39" priority="41" stopIfTrue="1" operator="greaterThanOrEqual">
      <formula>1</formula>
    </cfRule>
  </conditionalFormatting>
  <conditionalFormatting sqref="DY104">
    <cfRule type="cellIs" dxfId="38" priority="40" stopIfTrue="1" operator="greaterThan">
      <formula>1</formula>
    </cfRule>
  </conditionalFormatting>
  <conditionalFormatting sqref="DY105">
    <cfRule type="cellIs" dxfId="37" priority="39" stopIfTrue="1" operator="greaterThanOrEqual">
      <formula>1</formula>
    </cfRule>
  </conditionalFormatting>
  <conditionalFormatting sqref="DY105">
    <cfRule type="cellIs" dxfId="36" priority="38" stopIfTrue="1" operator="greaterThan">
      <formula>1</formula>
    </cfRule>
  </conditionalFormatting>
  <conditionalFormatting sqref="DX101:DX103">
    <cfRule type="cellIs" dxfId="35" priority="37" stopIfTrue="1" operator="greaterThan">
      <formula>1</formula>
    </cfRule>
  </conditionalFormatting>
  <conditionalFormatting sqref="DX101">
    <cfRule type="cellIs" dxfId="34" priority="36" stopIfTrue="1" operator="greaterThanOrEqual">
      <formula>1</formula>
    </cfRule>
  </conditionalFormatting>
  <conditionalFormatting sqref="DX102">
    <cfRule type="cellIs" dxfId="33" priority="35" stopIfTrue="1" operator="greaterThanOrEqual">
      <formula>1</formula>
    </cfRule>
  </conditionalFormatting>
  <conditionalFormatting sqref="DX104">
    <cfRule type="cellIs" dxfId="32" priority="34" stopIfTrue="1" operator="greaterThanOrEqual">
      <formula>1</formula>
    </cfRule>
  </conditionalFormatting>
  <conditionalFormatting sqref="DX104">
    <cfRule type="cellIs" dxfId="31" priority="33" stopIfTrue="1" operator="greaterThan">
      <formula>1</formula>
    </cfRule>
  </conditionalFormatting>
  <conditionalFormatting sqref="DX105">
    <cfRule type="cellIs" dxfId="30" priority="32" stopIfTrue="1" operator="greaterThanOrEqual">
      <formula>1</formula>
    </cfRule>
  </conditionalFormatting>
  <conditionalFormatting sqref="DX105">
    <cfRule type="cellIs" dxfId="29" priority="31" stopIfTrue="1" operator="greaterThan">
      <formula>1</formula>
    </cfRule>
  </conditionalFormatting>
  <conditionalFormatting sqref="EG99:EG105">
    <cfRule type="cellIs" dxfId="28" priority="30" stopIfTrue="1" operator="greaterThanOrEqual">
      <formula>1</formula>
    </cfRule>
  </conditionalFormatting>
  <conditionalFormatting sqref="EG99:EG105">
    <cfRule type="cellIs" dxfId="27" priority="29" stopIfTrue="1" operator="greaterThan">
      <formula>1</formula>
    </cfRule>
  </conditionalFormatting>
  <conditionalFormatting sqref="BZ115:DO115 BX115 CU116:DO116 AK129:AL129 AM130:AN130 AN129 AR130 AM122:AN122 AR122:DO122 AM124:AN124 AR124 AS124:DO132">
    <cfRule type="cellIs" dxfId="26" priority="26" stopIfTrue="1" operator="greaterThanOrEqual">
      <formula>1</formula>
    </cfRule>
  </conditionalFormatting>
  <conditionalFormatting sqref="U120:AJ120 U108:AJ108 U109:X109 U110:AH110 AJ110 Z109:AJ109 U111:AJ117 U123:AJ123 U121:X122 Z121:AJ122 U124:X124 Z124:AJ124 U125:AJ132">
    <cfRule type="cellIs" dxfId="25" priority="27" stopIfTrue="1" operator="greaterThanOrEqual">
      <formula>1</formula>
    </cfRule>
  </conditionalFormatting>
  <conditionalFormatting sqref="DA120:FB128 DA108:FB112 DA115:DW117 DY115:EF117 DA129:EF132 EH129:FB132 DA113:EF114 EH113:FB117">
    <cfRule type="cellIs" dxfId="24" priority="25" stopIfTrue="1" operator="greaterThan">
      <formula>1</formula>
    </cfRule>
  </conditionalFormatting>
  <conditionalFormatting sqref="U119:AJ119">
    <cfRule type="cellIs" dxfId="23" priority="24" stopIfTrue="1" operator="greaterThanOrEqual">
      <formula>1</formula>
    </cfRule>
  </conditionalFormatting>
  <conditionalFormatting sqref="DA119:DW119 DZ119:EF119 EH119:FB119">
    <cfRule type="cellIs" dxfId="22" priority="23" stopIfTrue="1" operator="greaterThan">
      <formula>1</formula>
    </cfRule>
  </conditionalFormatting>
  <conditionalFormatting sqref="U118:AJ118">
    <cfRule type="cellIs" dxfId="21" priority="22" stopIfTrue="1" operator="greaterThanOrEqual">
      <formula>1</formula>
    </cfRule>
  </conditionalFormatting>
  <conditionalFormatting sqref="DA118:DW118 DZ118:EF118 EH118:FB118">
    <cfRule type="cellIs" dxfId="20" priority="21" stopIfTrue="1" operator="greaterThan">
      <formula>1</formula>
    </cfRule>
  </conditionalFormatting>
  <conditionalFormatting sqref="DY115">
    <cfRule type="cellIs" dxfId="19" priority="20" stopIfTrue="1" operator="greaterThanOrEqual">
      <formula>1</formula>
    </cfRule>
  </conditionalFormatting>
  <conditionalFormatting sqref="DY116">
    <cfRule type="cellIs" dxfId="18" priority="19" stopIfTrue="1" operator="greaterThanOrEqual">
      <formula>1</formula>
    </cfRule>
  </conditionalFormatting>
  <conditionalFormatting sqref="DY118">
    <cfRule type="cellIs" dxfId="17" priority="18" stopIfTrue="1" operator="greaterThanOrEqual">
      <formula>1</formula>
    </cfRule>
  </conditionalFormatting>
  <conditionalFormatting sqref="DY118">
    <cfRule type="cellIs" dxfId="16" priority="17" stopIfTrue="1" operator="greaterThan">
      <formula>1</formula>
    </cfRule>
  </conditionalFormatting>
  <conditionalFormatting sqref="DY119">
    <cfRule type="cellIs" dxfId="15" priority="16" stopIfTrue="1" operator="greaterThanOrEqual">
      <formula>1</formula>
    </cfRule>
  </conditionalFormatting>
  <conditionalFormatting sqref="DY119">
    <cfRule type="cellIs" dxfId="14" priority="15" stopIfTrue="1" operator="greaterThan">
      <formula>1</formula>
    </cfRule>
  </conditionalFormatting>
  <conditionalFormatting sqref="DX115:DX117">
    <cfRule type="cellIs" dxfId="13" priority="14" stopIfTrue="1" operator="greaterThan">
      <formula>1</formula>
    </cfRule>
  </conditionalFormatting>
  <conditionalFormatting sqref="DX115">
    <cfRule type="cellIs" dxfId="12" priority="13" stopIfTrue="1" operator="greaterThanOrEqual">
      <formula>1</formula>
    </cfRule>
  </conditionalFormatting>
  <conditionalFormatting sqref="DX116">
    <cfRule type="cellIs" dxfId="11" priority="12" stopIfTrue="1" operator="greaterThanOrEqual">
      <formula>1</formula>
    </cfRule>
  </conditionalFormatting>
  <conditionalFormatting sqref="DX118">
    <cfRule type="cellIs" dxfId="10" priority="11" stopIfTrue="1" operator="greaterThanOrEqual">
      <formula>1</formula>
    </cfRule>
  </conditionalFormatting>
  <conditionalFormatting sqref="DX118">
    <cfRule type="cellIs" dxfId="9" priority="10" stopIfTrue="1" operator="greaterThan">
      <formula>1</formula>
    </cfRule>
  </conditionalFormatting>
  <conditionalFormatting sqref="DX119">
    <cfRule type="cellIs" dxfId="8" priority="9" stopIfTrue="1" operator="greaterThanOrEqual">
      <formula>1</formula>
    </cfRule>
  </conditionalFormatting>
  <conditionalFormatting sqref="DX119">
    <cfRule type="cellIs" dxfId="7" priority="8" stopIfTrue="1" operator="greaterThan">
      <formula>1</formula>
    </cfRule>
  </conditionalFormatting>
  <conditionalFormatting sqref="EG129:EG132">
    <cfRule type="cellIs" dxfId="6" priority="7" stopIfTrue="1" operator="greaterThanOrEqual">
      <formula>1</formula>
    </cfRule>
  </conditionalFormatting>
  <conditionalFormatting sqref="EG129:EG132">
    <cfRule type="cellIs" dxfId="5" priority="6" stopIfTrue="1" operator="greaterThan">
      <formula>1</formula>
    </cfRule>
  </conditionalFormatting>
  <conditionalFormatting sqref="EG113:EG119">
    <cfRule type="cellIs" dxfId="4" priority="5" stopIfTrue="1" operator="greaterThanOrEqual">
      <formula>1</formula>
    </cfRule>
  </conditionalFormatting>
  <conditionalFormatting sqref="EG113:EG119">
    <cfRule type="cellIs" dxfId="3" priority="4" stopIfTrue="1" operator="greaterThan">
      <formula>1</formula>
    </cfRule>
  </conditionalFormatting>
  <conditionalFormatting sqref="BY115">
    <cfRule type="cellIs" dxfId="2" priority="3" stopIfTrue="1" operator="greaterThanOrEqual">
      <formula>1</formula>
    </cfRule>
  </conditionalFormatting>
  <conditionalFormatting sqref="Y124">
    <cfRule type="cellIs" dxfId="1" priority="2" stopIfTrue="1" operator="greaterThanOrEqual">
      <formula>1</formula>
    </cfRule>
  </conditionalFormatting>
  <conditionalFormatting sqref="Y122">
    <cfRule type="cellIs" dxfId="0" priority="1" stopIfTrue="1" operator="greaterThanOrEqual">
      <formula>1</formula>
    </cfRule>
  </conditionalFormatting>
  <pageMargins left="0.55118110236220474" right="0.55118110236220474" top="0.59055118110236227" bottom="0.59055118110236227" header="0.51181102362204722" footer="0.51181102362204722"/>
  <pageSetup paperSize="9" scale="55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Entries</vt:lpstr>
      <vt:lpstr>Entries!Print_Area</vt:lpstr>
      <vt:lpstr>Entries!Print_Titles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bilbo</dc:creator>
  <cp:lastModifiedBy>bilbo</cp:lastModifiedBy>
  <dcterms:created xsi:type="dcterms:W3CDTF">2019-05-18T21:42:21Z</dcterms:created>
  <dcterms:modified xsi:type="dcterms:W3CDTF">2019-05-18T21:44:03Z</dcterms:modified>
</cp:coreProperties>
</file>